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KM TRADING\Documents\duncanwil\spreadsheets\excel_project\part_3\workbooks\chapter_11\"/>
    </mc:Choice>
  </mc:AlternateContent>
  <bookViews>
    <workbookView xWindow="0" yWindow="0" windowWidth="20490" windowHeight="7755" tabRatio="893" firstSheet="5" activeTab="11"/>
  </bookViews>
  <sheets>
    <sheet name="scenario_data" sheetId="2" r:id="rId1"/>
    <sheet name="Scenario Summary" sheetId="7" r:id="rId2"/>
    <sheet name="Scenario PivotTable" sheetId="6" r:id="rId3"/>
    <sheet name="cvp_case" sheetId="14" r:id="rId4"/>
    <sheet name="Scenario Summary 2" sheetId="21" r:id="rId5"/>
    <sheet name="cfs_base_case" sheetId="8" r:id="rId6"/>
    <sheet name="cfs_Scenario PivotTable" sheetId="18" r:id="rId7"/>
    <sheet name="Scenario PivotTable 2" sheetId="17" r:id="rId8"/>
    <sheet name="basic_staffing" sheetId="16" r:id="rId9"/>
    <sheet name="enhanced_staffing" sheetId="15" r:id="rId10"/>
    <sheet name="cfs_Scenario Summary" sheetId="13" r:id="rId11"/>
    <sheet name="hawleys" sheetId="9" r:id="rId12"/>
  </sheets>
  <definedNames>
    <definedName name="Hourly_labour_cost">scenario_data!$B$2</definedName>
    <definedName name="Material_cost">scenario_data!$B$3</definedName>
    <definedName name="ProductA_Profit">scenario_data!$B$13</definedName>
    <definedName name="ProductB_Profit">scenario_data!$C$13</definedName>
    <definedName name="ProductC_Profit">scenario_data!$D$13</definedName>
    <definedName name="Total_Profit">scenario_data!$B$15</definedName>
  </definedNames>
  <calcPr calcId="152511" calcMode="manual" calcCompleted="0" calcOnSave="0"/>
  <pivotCaches>
    <pivotCache cacheId="8" r:id="rId13"/>
    <pivotCache cacheId="9" r:id="rId14"/>
    <pivotCache cacheId="10" r:id="rId15"/>
  </pivotCaches>
  <webPublishing codePage="1252"/>
</workbook>
</file>

<file path=xl/calcChain.xml><?xml version="1.0" encoding="utf-8"?>
<calcChain xmlns="http://schemas.openxmlformats.org/spreadsheetml/2006/main">
  <c r="E9" i="16" l="1"/>
  <c r="E8" i="16"/>
  <c r="E7" i="16"/>
  <c r="E6" i="16"/>
  <c r="E9" i="15"/>
  <c r="E8" i="15"/>
  <c r="E7" i="15"/>
  <c r="E6" i="15"/>
  <c r="D25" i="14"/>
  <c r="D24" i="14" s="1"/>
  <c r="D18" i="14"/>
  <c r="D20" i="14"/>
  <c r="D19" i="14"/>
  <c r="D22" i="14"/>
  <c r="C20" i="14"/>
  <c r="C21" i="14"/>
  <c r="C22" i="14"/>
  <c r="C23" i="14"/>
  <c r="C19" i="14"/>
  <c r="D18" i="9"/>
  <c r="D20" i="9" s="1"/>
  <c r="C18" i="9"/>
  <c r="C20" i="9" s="1"/>
  <c r="B18" i="9"/>
  <c r="E17" i="9"/>
  <c r="E16" i="9"/>
  <c r="E15" i="9"/>
  <c r="E14" i="9"/>
  <c r="E11" i="9"/>
  <c r="B14" i="8"/>
  <c r="B15" i="8" s="1"/>
  <c r="B17" i="8" s="1"/>
  <c r="B18" i="8" s="1"/>
  <c r="C14" i="8"/>
  <c r="C15" i="8" s="1"/>
  <c r="C17" i="8" s="1"/>
  <c r="C18" i="8" s="1"/>
  <c r="D14" i="8"/>
  <c r="D15" i="8" s="1"/>
  <c r="D17" i="8" s="1"/>
  <c r="D18" i="8" s="1"/>
  <c r="E14" i="8"/>
  <c r="E15" i="8" s="1"/>
  <c r="E17" i="8" s="1"/>
  <c r="E18" i="8" s="1"/>
  <c r="F14" i="8"/>
  <c r="F15" i="8" s="1"/>
  <c r="F17" i="8" s="1"/>
  <c r="F18" i="8" s="1"/>
  <c r="G14" i="8"/>
  <c r="G15" i="8" s="1"/>
  <c r="G17" i="8" s="1"/>
  <c r="G18" i="8" s="1"/>
  <c r="D9" i="2"/>
  <c r="D11" i="2" s="1"/>
  <c r="D13" i="2" s="1"/>
  <c r="C9" i="2"/>
  <c r="C11" i="2" s="1"/>
  <c r="C13" i="2" s="1"/>
  <c r="B9" i="2"/>
  <c r="B11" i="2" s="1"/>
  <c r="B13" i="2" s="1"/>
  <c r="E18" i="9" l="1"/>
  <c r="E11" i="16"/>
  <c r="E11" i="15"/>
  <c r="D21" i="14"/>
  <c r="D23" i="14" s="1"/>
  <c r="B19" i="8"/>
  <c r="B22" i="8" s="1"/>
  <c r="D19" i="8"/>
  <c r="D22" i="8" s="1"/>
  <c r="F19" i="8"/>
  <c r="F22" i="8" s="1"/>
  <c r="G19" i="8"/>
  <c r="G22" i="8" s="1"/>
  <c r="E19" i="8"/>
  <c r="E22" i="8" s="1"/>
  <c r="C19" i="8"/>
  <c r="C22" i="8" s="1"/>
  <c r="B20" i="9"/>
  <c r="E20" i="9" s="1"/>
  <c r="B15" i="2"/>
</calcChain>
</file>

<file path=xl/sharedStrings.xml><?xml version="1.0" encoding="utf-8"?>
<sst xmlns="http://schemas.openxmlformats.org/spreadsheetml/2006/main" count="224" uniqueCount="152">
  <si>
    <t>Material cost</t>
  </si>
  <si>
    <t>Material per unit</t>
  </si>
  <si>
    <t>Cost to produce</t>
  </si>
  <si>
    <t>Unit profit</t>
  </si>
  <si>
    <t>Units produced</t>
  </si>
  <si>
    <t>Resource Cost Variables</t>
  </si>
  <si>
    <t>Hours per unit</t>
  </si>
  <si>
    <t>Sales price</t>
  </si>
  <si>
    <t>Total Profit</t>
  </si>
  <si>
    <t>Product A</t>
  </si>
  <si>
    <t>Product B</t>
  </si>
  <si>
    <t>Product C</t>
  </si>
  <si>
    <t>Total profit per product</t>
  </si>
  <si>
    <t>Material_cost</t>
  </si>
  <si>
    <t>Best Case</t>
  </si>
  <si>
    <t>Worst Case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</si>
  <si>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</si>
  <si>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</si>
  <si>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</si>
  <si>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</si>
  <si>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</si>
  <si>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</si>
  <si>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</si>
  <si>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</si>
  <si>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ProductA_Profit</t>
  </si>
  <si>
    <t>ProductB_Profit</t>
  </si>
  <si>
    <t>ProductC_Profit</t>
  </si>
  <si>
    <t>Total_Profit</t>
  </si>
  <si>
    <t>Result Cells</t>
  </si>
  <si>
    <t>Row Labels</t>
  </si>
  <si>
    <t>$B$2:$B$3 by</t>
  </si>
  <si>
    <t>(All)</t>
  </si>
  <si>
    <t>Hourly labour cost</t>
  </si>
  <si>
    <t>Hourly_labour_cost</t>
  </si>
  <si>
    <t>Enhanced Wireless Phone: Cash Flow Statement ($ Millions)</t>
  </si>
  <si>
    <t>Year</t>
  </si>
  <si>
    <t>Relevant benefits:</t>
  </si>
  <si>
    <t>Incremental sales</t>
  </si>
  <si>
    <t>Relevant costs:</t>
  </si>
  <si>
    <t>Lost value, Existing Phone</t>
  </si>
  <si>
    <t>Advertising</t>
  </si>
  <si>
    <t>New product manager</t>
  </si>
  <si>
    <t>Market research expenses</t>
  </si>
  <si>
    <t>Incremental maintenance</t>
  </si>
  <si>
    <t>Total costs</t>
  </si>
  <si>
    <t>EBITDA</t>
  </si>
  <si>
    <t>Less: Depreciation</t>
  </si>
  <si>
    <t>Income before taxes</t>
  </si>
  <si>
    <t>Less Taxes @ 36%</t>
  </si>
  <si>
    <t>Net income</t>
  </si>
  <si>
    <t>Plus: Depreciation</t>
  </si>
  <si>
    <t>Minus: Investment</t>
  </si>
  <si>
    <t>Net Cash Flow</t>
  </si>
  <si>
    <t>Based on Carlberg Business Analysis with Microsoft Excel</t>
  </si>
  <si>
    <t>Inputs</t>
  </si>
  <si>
    <t>3 Month Forecast - HAWLEYS BREWERY</t>
  </si>
  <si>
    <t>CREATE A DEFAULT SCENARIO</t>
  </si>
  <si>
    <t>Assumptions</t>
  </si>
  <si>
    <t>Estimated Growth</t>
  </si>
  <si>
    <t>Give your Scenario a Name</t>
  </si>
  <si>
    <t>Wages</t>
  </si>
  <si>
    <r>
      <t xml:space="preserve">Collapse the </t>
    </r>
    <r>
      <rPr>
        <b/>
        <sz val="10"/>
        <rFont val="Arial"/>
        <family val="2"/>
      </rPr>
      <t>Changing Cells</t>
    </r>
    <r>
      <rPr>
        <sz val="10"/>
        <rFont val="Arial"/>
        <family val="2"/>
      </rPr>
      <t xml:space="preserve"> box</t>
    </r>
  </si>
  <si>
    <r>
      <t xml:space="preserve">Select </t>
    </r>
    <r>
      <rPr>
        <b/>
        <sz val="10"/>
        <rFont val="Arial"/>
        <family val="2"/>
      </rPr>
      <t>B4:B7. B11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D17</t>
    </r>
  </si>
  <si>
    <t>Office Overheads</t>
  </si>
  <si>
    <t>Collapse back through</t>
  </si>
  <si>
    <r>
      <t xml:space="preserve">Click </t>
    </r>
    <r>
      <rPr>
        <b/>
        <sz val="10"/>
        <rFont val="Arial"/>
        <family val="2"/>
      </rPr>
      <t>OK</t>
    </r>
  </si>
  <si>
    <t>Total</t>
  </si>
  <si>
    <t>Income</t>
  </si>
  <si>
    <t>CREATE AN ADDITIONAL SCENARIO</t>
  </si>
  <si>
    <t>Sales</t>
  </si>
  <si>
    <t>Expenditure</t>
  </si>
  <si>
    <t>Cost of Goods</t>
  </si>
  <si>
    <t>Major Improvements</t>
  </si>
  <si>
    <t>Type in the new values</t>
  </si>
  <si>
    <t>TOTAL</t>
  </si>
  <si>
    <r>
      <t xml:space="preserve">Click </t>
    </r>
    <r>
      <rPr>
        <b/>
        <sz val="10"/>
        <rFont val="Arial"/>
        <family val="2"/>
      </rPr>
      <t>Add</t>
    </r>
  </si>
  <si>
    <t>PROFIT/LOSS</t>
  </si>
  <si>
    <t>$B$7</t>
  </si>
  <si>
    <t>$C$7</t>
  </si>
  <si>
    <t>$D$7</t>
  </si>
  <si>
    <t>$E$7</t>
  </si>
  <si>
    <t>$F$7</t>
  </si>
  <si>
    <t>$G$7</t>
  </si>
  <si>
    <t>$B$10</t>
  </si>
  <si>
    <t>$C$10</t>
  </si>
  <si>
    <t>$D$10</t>
  </si>
  <si>
    <t>$E$10</t>
  </si>
  <si>
    <t>$F$10</t>
  </si>
  <si>
    <t>$G$10</t>
  </si>
  <si>
    <t>Base Case</t>
  </si>
  <si>
    <t>Created by Duncan Williamson on 30/06/2009</t>
  </si>
  <si>
    <t>Incremental Sales Two Times Base Case</t>
  </si>
  <si>
    <t>Created by Duncan Williamson on 30/06/2009
In this case I have doubled the incremental sales values</t>
  </si>
  <si>
    <t xml:space="preserve">Incremental Sales Half of Base Case </t>
  </si>
  <si>
    <t>Created by Duncan Williamson on 30/06/2009
I am showing incremental sales here to be half of the base case sales values</t>
  </si>
  <si>
    <t xml:space="preserve">Incremental Sales 120%, Advertising Twice Base Case </t>
  </si>
  <si>
    <t>Created by Duncan Williamson on 30/06/2009
In this scenario I have doubled the advertising budget and increased incremental sales by 20% as a result</t>
  </si>
  <si>
    <t xml:space="preserve">Incremental Sales 70%, Advertising 50% of Base Case </t>
  </si>
  <si>
    <t>Created by Duncan Williamson on 30/06/2009
In the scenario I am cutting the advertising budget by 50% of the base case and cutting incremental sales to 70% of their base case values as a result</t>
  </si>
  <si>
    <t>$B$19</t>
  </si>
  <si>
    <t>$B$22</t>
  </si>
  <si>
    <t>$C$22</t>
  </si>
  <si>
    <t>Variable costs</t>
  </si>
  <si>
    <t>Contribution</t>
  </si>
  <si>
    <t>Fixed costs</t>
  </si>
  <si>
    <t>Net profit</t>
  </si>
  <si>
    <t>Cost Volume Profit Scenario</t>
  </si>
  <si>
    <t xml:space="preserve">Total fixed costs are </t>
  </si>
  <si>
    <t>Variable costs per unit are</t>
  </si>
  <si>
    <t>100% of normal sales is  (£)</t>
  </si>
  <si>
    <t>Selling price per unit (£)</t>
  </si>
  <si>
    <t>Calculate the net profit at these % of normal sales</t>
  </si>
  <si>
    <t>Input</t>
  </si>
  <si>
    <t>Solutions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</si>
  <si>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 xml:space="preserve">: Duncan Williamson </t>
    </r>
    <r>
      <rPr>
        <i/>
        <sz val="11"/>
        <color theme="1"/>
        <rFont val="Calibri"/>
        <family val="2"/>
        <scheme val="minor"/>
      </rPr>
      <t>Cost and Management Accounting</t>
    </r>
    <r>
      <rPr>
        <sz val="11"/>
        <color theme="1"/>
        <rFont val="Calibri"/>
        <family val="2"/>
        <scheme val="minor"/>
      </rPr>
      <t xml:space="preserve"> pages 349 - 350</t>
    </r>
  </si>
  <si>
    <t>Units to produce/sell</t>
  </si>
  <si>
    <t>Number</t>
  </si>
  <si>
    <t>Hourly</t>
  </si>
  <si>
    <t>Hours</t>
  </si>
  <si>
    <t>Pay</t>
  </si>
  <si>
    <t>Managers</t>
  </si>
  <si>
    <t>Concession</t>
  </si>
  <si>
    <t>Accounts</t>
  </si>
  <si>
    <t>Staffing Levels</t>
  </si>
  <si>
    <t>Cleaners</t>
  </si>
  <si>
    <t>Low</t>
  </si>
  <si>
    <t>Medium</t>
  </si>
  <si>
    <t>High</t>
  </si>
  <si>
    <r>
      <rPr>
        <b/>
        <sz val="11"/>
        <rFont val="Calibri"/>
        <family val="2"/>
        <scheme val="minor"/>
      </rPr>
      <t>Source</t>
    </r>
    <r>
      <rPr>
        <sz val="11"/>
        <rFont val="Calibri"/>
        <family val="2"/>
        <scheme val="minor"/>
      </rPr>
      <t xml:space="preserve">: Based on Rick Winter (1999) </t>
    </r>
    <r>
      <rPr>
        <i/>
        <sz val="11"/>
        <rFont val="Calibri"/>
        <family val="2"/>
        <scheme val="minor"/>
      </rPr>
      <t>Microsoft Excel 2000 MOUS Cheat Sheet</t>
    </r>
    <r>
      <rPr>
        <sz val="11"/>
        <rFont val="Calibri"/>
        <family val="2"/>
        <scheme val="minor"/>
      </rPr>
      <t xml:space="preserve"> Que</t>
    </r>
  </si>
  <si>
    <t>$E$11</t>
  </si>
  <si>
    <t>High_2</t>
  </si>
  <si>
    <t>Low_2</t>
  </si>
  <si>
    <t>Medium_2</t>
  </si>
  <si>
    <t>$B$6:$B$9 by</t>
  </si>
  <si>
    <t>$B$6:$B$9,$D$6:$D$9 by</t>
  </si>
  <si>
    <t>$D$22</t>
  </si>
  <si>
    <t>$E$22</t>
  </si>
  <si>
    <t>$F$22</t>
  </si>
  <si>
    <t>$G$22</t>
  </si>
  <si>
    <t>$B$7:$G$7 by</t>
  </si>
  <si>
    <t>$B$7:$G$7,$B$10:$G$10 by</t>
  </si>
  <si>
    <t>$B$16</t>
  </si>
  <si>
    <t>$D$18</t>
  </si>
  <si>
    <t>$D$19</t>
  </si>
  <si>
    <t>$D$20</t>
  </si>
  <si>
    <t>Base (100%) Case</t>
  </si>
  <si>
    <t>120% Case</t>
  </si>
  <si>
    <t>Created by Duncan Williamson on 30/06/2009
Modified by Duncan Williamson on 23/12/2009</t>
  </si>
  <si>
    <t>110% Case</t>
  </si>
  <si>
    <t>90% Case</t>
  </si>
  <si>
    <t>80% Case</t>
  </si>
  <si>
    <r>
      <t>Go to Data&gt;Data</t>
    </r>
    <r>
      <rPr>
        <b/>
        <sz val="10"/>
        <rFont val="Arial"/>
        <family val="2"/>
      </rPr>
      <t>Tools&gt;What-If Analysis&gt;Scenario Manager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</si>
</sst>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0.0"/>
    <numFmt numFmtId="166" formatCode="mmmm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2"/>
        <bgColor indexed="7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7" borderId="6" applyNumberFormat="0" applyAlignment="0" applyProtection="0"/>
    <xf numFmtId="0" fontId="12" fillId="8" borderId="6" applyNumberFormat="0" applyAlignment="0" applyProtection="0"/>
    <xf numFmtId="0" fontId="1" fillId="0" borderId="0"/>
  </cellStyleXfs>
  <cellXfs count="90">
    <xf numFmtId="0" fontId="0" fillId="0" borderId="0" xfId="0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0" borderId="4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0" fillId="6" borderId="0" xfId="0" applyFill="1" applyBorder="1" applyAlignment="1"/>
    <xf numFmtId="0" fontId="7" fillId="0" borderId="0" xfId="0" applyFont="1" applyFill="1" applyBorder="1" applyAlignment="1">
      <alignment vertical="top" wrapText="1"/>
    </xf>
    <xf numFmtId="0" fontId="0" fillId="0" borderId="5" xfId="0" applyBorder="1"/>
    <xf numFmtId="164" fontId="0" fillId="0" borderId="5" xfId="1" applyNumberFormat="1" applyFont="1" applyBorder="1"/>
    <xf numFmtId="164" fontId="8" fillId="0" borderId="5" xfId="1" applyNumberFormat="1" applyFont="1" applyBorder="1"/>
    <xf numFmtId="0" fontId="8" fillId="5" borderId="5" xfId="0" applyFont="1" applyFill="1" applyBorder="1"/>
    <xf numFmtId="0" fontId="8" fillId="0" borderId="5" xfId="0" applyFont="1" applyBorder="1"/>
    <xf numFmtId="0" fontId="9" fillId="4" borderId="0" xfId="0" applyFont="1" applyFill="1"/>
    <xf numFmtId="164" fontId="9" fillId="4" borderId="0" xfId="0" applyNumberFormat="1" applyFont="1" applyFill="1"/>
    <xf numFmtId="165" fontId="0" fillId="0" borderId="0" xfId="0" applyNumberFormat="1"/>
    <xf numFmtId="165" fontId="0" fillId="0" borderId="2" xfId="0" applyNumberFormat="1" applyBorder="1"/>
    <xf numFmtId="0" fontId="13" fillId="0" borderId="0" xfId="0" applyFont="1"/>
    <xf numFmtId="165" fontId="13" fillId="0" borderId="7" xfId="0" applyNumberFormat="1" applyFont="1" applyBorder="1"/>
    <xf numFmtId="165" fontId="13" fillId="0" borderId="0" xfId="0" applyNumberFormat="1" applyFont="1"/>
    <xf numFmtId="0" fontId="0" fillId="0" borderId="0" xfId="0" applyAlignment="1">
      <alignment horizontal="right"/>
    </xf>
    <xf numFmtId="0" fontId="11" fillId="7" borderId="6" xfId="3"/>
    <xf numFmtId="0" fontId="1" fillId="0" borderId="0" xfId="5" applyFill="1"/>
    <xf numFmtId="0" fontId="16" fillId="0" borderId="0" xfId="5" applyFont="1" applyFill="1"/>
    <xf numFmtId="10" fontId="1" fillId="9" borderId="0" xfId="5" applyNumberFormat="1" applyFill="1"/>
    <xf numFmtId="0" fontId="16" fillId="0" borderId="8" xfId="5" applyFont="1" applyFill="1" applyBorder="1"/>
    <xf numFmtId="166" fontId="16" fillId="0" borderId="3" xfId="5" applyNumberFormat="1" applyFont="1" applyFill="1" applyBorder="1" applyAlignment="1">
      <alignment horizontal="center"/>
    </xf>
    <xf numFmtId="0" fontId="16" fillId="0" borderId="9" xfId="5" applyFont="1" applyFill="1" applyBorder="1" applyAlignment="1">
      <alignment horizontal="center"/>
    </xf>
    <xf numFmtId="0" fontId="16" fillId="0" borderId="10" xfId="5" applyFont="1" applyFill="1" applyBorder="1"/>
    <xf numFmtId="0" fontId="1" fillId="0" borderId="0" xfId="5" applyFill="1" applyBorder="1"/>
    <xf numFmtId="0" fontId="1" fillId="0" borderId="11" xfId="5" applyFill="1" applyBorder="1"/>
    <xf numFmtId="164" fontId="16" fillId="9" borderId="0" xfId="5" applyNumberFormat="1" applyFont="1" applyFill="1" applyBorder="1"/>
    <xf numFmtId="164" fontId="16" fillId="0" borderId="0" xfId="5" applyNumberFormat="1" applyFont="1" applyFill="1" applyBorder="1"/>
    <xf numFmtId="164" fontId="16" fillId="0" borderId="11" xfId="5" applyNumberFormat="1" applyFont="1" applyFill="1" applyBorder="1"/>
    <xf numFmtId="0" fontId="1" fillId="0" borderId="10" xfId="5" applyFill="1" applyBorder="1"/>
    <xf numFmtId="164" fontId="1" fillId="0" borderId="0" xfId="5" applyNumberFormat="1" applyFill="1" applyBorder="1"/>
    <xf numFmtId="164" fontId="1" fillId="0" borderId="11" xfId="5" applyNumberFormat="1" applyFill="1" applyBorder="1"/>
    <xf numFmtId="164" fontId="1" fillId="9" borderId="0" xfId="5" applyNumberFormat="1" applyFill="1" applyBorder="1"/>
    <xf numFmtId="0" fontId="16" fillId="0" borderId="10" xfId="5" applyFont="1" applyFill="1" applyBorder="1" applyAlignment="1">
      <alignment horizontal="left"/>
    </xf>
    <xf numFmtId="0" fontId="1" fillId="0" borderId="0" xfId="5" applyFont="1" applyFill="1"/>
    <xf numFmtId="0" fontId="1" fillId="0" borderId="12" xfId="5" applyFont="1" applyFill="1" applyBorder="1"/>
    <xf numFmtId="164" fontId="1" fillId="0" borderId="1" xfId="5" applyNumberFormat="1" applyFont="1" applyFill="1" applyBorder="1"/>
    <xf numFmtId="164" fontId="1" fillId="0" borderId="13" xfId="5" applyNumberFormat="1" applyFont="1" applyFill="1" applyBorder="1"/>
    <xf numFmtId="164" fontId="1" fillId="0" borderId="0" xfId="5" applyNumberFormat="1" applyFill="1"/>
    <xf numFmtId="165" fontId="0" fillId="0" borderId="0" xfId="0" applyNumberFormat="1" applyFill="1" applyBorder="1" applyAlignment="1"/>
    <xf numFmtId="0" fontId="17" fillId="2" borderId="2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19" fillId="3" borderId="4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165" fontId="0" fillId="6" borderId="0" xfId="0" applyNumberFormat="1" applyFill="1" applyBorder="1" applyAlignment="1"/>
    <xf numFmtId="165" fontId="0" fillId="0" borderId="1" xfId="0" applyNumberFormat="1" applyFill="1" applyBorder="1" applyAlignment="1"/>
    <xf numFmtId="0" fontId="6" fillId="2" borderId="2" xfId="0" applyFont="1" applyFill="1" applyBorder="1" applyAlignment="1">
      <alignment horizontal="right" wrapText="1"/>
    </xf>
    <xf numFmtId="3" fontId="0" fillId="0" borderId="0" xfId="0" applyNumberFormat="1"/>
    <xf numFmtId="0" fontId="14" fillId="0" borderId="0" xfId="0" applyFont="1"/>
    <xf numFmtId="3" fontId="0" fillId="0" borderId="2" xfId="0" applyNumberFormat="1" applyBorder="1"/>
    <xf numFmtId="3" fontId="0" fillId="0" borderId="7" xfId="0" applyNumberFormat="1" applyBorder="1"/>
    <xf numFmtId="4" fontId="0" fillId="0" borderId="0" xfId="0" applyNumberFormat="1"/>
    <xf numFmtId="9" fontId="0" fillId="0" borderId="0" xfId="2" applyFont="1"/>
    <xf numFmtId="0" fontId="12" fillId="8" borderId="6" xfId="4"/>
    <xf numFmtId="9" fontId="12" fillId="8" borderId="6" xfId="4" applyNumberFormat="1"/>
    <xf numFmtId="3" fontId="0" fillId="0" borderId="0" xfId="0" applyNumberFormat="1" applyBorder="1"/>
    <xf numFmtId="0" fontId="11" fillId="7" borderId="6" xfId="3" applyFont="1"/>
    <xf numFmtId="0" fontId="21" fillId="0" borderId="0" xfId="5" applyFont="1"/>
    <xf numFmtId="0" fontId="21" fillId="0" borderId="0" xfId="5" applyFont="1" applyAlignment="1">
      <alignment horizontal="right"/>
    </xf>
    <xf numFmtId="0" fontId="8" fillId="0" borderId="0" xfId="5" applyFont="1" applyAlignment="1">
      <alignment horizontal="right"/>
    </xf>
    <xf numFmtId="4" fontId="10" fillId="0" borderId="0" xfId="1" applyNumberFormat="1" applyFont="1" applyAlignment="1">
      <alignment horizontal="right"/>
    </xf>
    <xf numFmtId="4" fontId="21" fillId="0" borderId="0" xfId="5" applyNumberFormat="1" applyFont="1" applyAlignment="1">
      <alignment horizontal="right"/>
    </xf>
    <xf numFmtId="0" fontId="8" fillId="0" borderId="0" xfId="5" applyFont="1"/>
    <xf numFmtId="0" fontId="0" fillId="0" borderId="0" xfId="0" applyAlignment="1">
      <alignment horizontal="left" indent="1"/>
    </xf>
    <xf numFmtId="0" fontId="23" fillId="2" borderId="2" xfId="0" applyFont="1" applyFill="1" applyBorder="1" applyAlignment="1">
      <alignment horizontal="left"/>
    </xf>
    <xf numFmtId="0" fontId="23" fillId="2" borderId="3" xfId="0" applyFont="1" applyFill="1" applyBorder="1" applyAlignment="1">
      <alignment horizontal="left"/>
    </xf>
    <xf numFmtId="0" fontId="24" fillId="3" borderId="0" xfId="0" applyFont="1" applyFill="1" applyBorder="1" applyAlignment="1">
      <alignment horizontal="left"/>
    </xf>
    <xf numFmtId="0" fontId="25" fillId="3" borderId="4" xfId="0" applyFont="1" applyFill="1" applyBorder="1" applyAlignment="1">
      <alignment horizontal="left"/>
    </xf>
    <xf numFmtId="0" fontId="24" fillId="3" borderId="1" xfId="0" applyFont="1" applyFill="1" applyBorder="1" applyAlignment="1">
      <alignment horizontal="left"/>
    </xf>
    <xf numFmtId="9" fontId="0" fillId="0" borderId="0" xfId="0" applyNumberFormat="1" applyFill="1" applyBorder="1" applyAlignment="1"/>
    <xf numFmtId="3" fontId="0" fillId="0" borderId="0" xfId="0" applyNumberFormat="1" applyFill="1" applyBorder="1" applyAlignment="1"/>
    <xf numFmtId="3" fontId="0" fillId="0" borderId="1" xfId="0" applyNumberFormat="1" applyFill="1" applyBorder="1" applyAlignment="1"/>
    <xf numFmtId="9" fontId="0" fillId="6" borderId="0" xfId="0" applyNumberFormat="1" applyFill="1" applyBorder="1" applyAlignment="1"/>
    <xf numFmtId="0" fontId="8" fillId="5" borderId="5" xfId="0" applyFont="1" applyFill="1" applyBorder="1" applyAlignment="1">
      <alignment horizontal="center"/>
    </xf>
    <xf numFmtId="0" fontId="15" fillId="0" borderId="0" xfId="5" applyFont="1" applyFill="1" applyAlignment="1">
      <alignment horizontal="center"/>
    </xf>
  </cellXfs>
  <cellStyles count="6">
    <cellStyle name="Calculation" xfId="4" builtinId="22"/>
    <cellStyle name="Currency" xfId="1" builtinId="4"/>
    <cellStyle name="Input" xfId="3" builtinId="20"/>
    <cellStyle name="Normal" xfId="0" builtinId="0"/>
    <cellStyle name="Normal 2" xfId="5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by Product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scenario_data!$B$6:$D$6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scenario_data!$B$13:$D$13</c:f>
              <c:numCache>
                <c:formatCode>"$"#,##0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463453056"/>
        <c:axId val="462731304"/>
      </c:barChart>
      <c:catAx>
        <c:axId val="463453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62731304"/>
        <c:crosses val="autoZero"/>
        <c:auto val="1"/>
        <c:lblAlgn val="ctr"/>
        <c:lblOffset val="100"/>
        <c:noMultiLvlLbl val="0"/>
      </c:catAx>
      <c:valAx>
        <c:axId val="462731304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crossAx val="463453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hn Walkenbach" refreshedDate="38925.768449074072" createdVersion="1" refreshedVersion="3" recordCount="3" upgradeOnRefresh="1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Duncan Williamson" refreshedDate="39994.684809953702" createdVersion="3" refreshedVersion="3" minRefreshableVersion="3" recordCount="9">
  <cacheSource type="scenario"/>
  <cacheFields count="5">
    <cacheField name="$B$6:$B$9" numFmtId="0">
      <sharedItems containsNonDate="0" count="3">
        <s v="Low"/>
        <s v="Medium"/>
        <s v="High"/>
      </sharedItems>
    </cacheField>
    <cacheField name="$B$6:$B$9,$D$6:$D$9" numFmtId="0">
      <sharedItems containsNonDate="0" count="3">
        <s v="Low_2"/>
        <s v="Medium_2"/>
        <s v="High_2"/>
      </sharedItems>
    </cacheField>
    <cacheField name="$B$6:$B$9 by" numFmtId="0">
      <sharedItems containsNonDate="0" count="1">
        <s v="Duncan Williamson"/>
      </sharedItems>
    </cacheField>
    <cacheField name="$B$6:$B$9,$D$6:$D$9 by" numFmtId="0">
      <sharedItems containsNonDate="0" count="1">
        <s v="Duncan Williamson"/>
      </sharedItems>
    </cacheField>
    <cacheField name="res $E$11" numFmtId="0">
      <sharedItems containsSemiMixedTypes="0" containsNonDate="0" containsString="0" containsNumber="1" containsInteger="1" minValue="2600" maxValue="11745" count="5">
        <n v="2600"/>
        <n v="4540"/>
        <n v="11745"/>
        <n v="3620"/>
        <n v="864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Duncan Williamson" refreshedDate="39994.68573553241" createdVersion="3" refreshedVersion="3" minRefreshableVersion="3" recordCount="6">
  <cacheSource type="scenario"/>
  <cacheFields count="10">
    <cacheField name="$B$7:$G$7" numFmtId="0">
      <sharedItems containsNonDate="0" count="3">
        <s v="Base Case"/>
        <s v="Incremental Sales Two Times Base Case"/>
        <s v="Incremental Sales Half of Base Case "/>
      </sharedItems>
    </cacheField>
    <cacheField name="$B$7:$G$7,$B$10:$G$10" numFmtId="0">
      <sharedItems containsNonDate="0" count="2">
        <s v="Incremental Sales 120%, Advertising Twice Base Case "/>
        <s v="Incremental Sales 70%, Advertising 50% of Base Case "/>
      </sharedItems>
    </cacheField>
    <cacheField name="$B$7:$G$7 by" numFmtId="0">
      <sharedItems containsNonDate="0" count="1">
        <s v="Duncan Williamson"/>
      </sharedItems>
    </cacheField>
    <cacheField name="$B$7:$G$7,$B$10:$G$10 by" numFmtId="0">
      <sharedItems containsNonDate="0" count="1">
        <s v="Duncan Williamson"/>
      </sharedItems>
    </cacheField>
    <cacheField name="res $B$22" numFmtId="0">
      <sharedItems containsSemiMixedTypes="0" containsNonDate="0" containsString="0" containsNumber="1" minValue="-15.72" maxValue="-11.879999999999999" count="4">
        <n v="-13.928000000000001"/>
        <n v="-13.288"/>
        <n v="-11.879999999999999"/>
        <n v="-15.72"/>
      </sharedItems>
    </cacheField>
    <cacheField name="res $C$22" numFmtId="0">
      <sharedItems containsSemiMixedTypes="0" containsNonDate="0" containsString="0" containsNumber="1" minValue="-3.4800000000000004" maxValue="3.24" count="4">
        <n v="-0.34399999999999986"/>
        <n v="-1.6239999999999997"/>
        <n v="3.24"/>
        <n v="-3.4800000000000004"/>
      </sharedItems>
    </cacheField>
    <cacheField name="res $D$22" numFmtId="0">
      <sharedItems containsSemiMixedTypes="0" containsNonDate="0" containsString="0" containsNumber="1" minValue="-2.2000000000000002" maxValue="6.4399999999999995" count="4">
        <n v="1.8320000000000005"/>
        <n v="-0.56800000000000006"/>
        <n v="6.4399999999999995"/>
        <n v="-2.2000000000000002"/>
      </sharedItems>
    </cacheField>
    <cacheField name="res $E$22" numFmtId="0">
      <sharedItems containsSemiMixedTypes="0" containsNonDate="0" containsString="0" containsNumber="1" minValue="-0.60000000000000009" maxValue="12.84" count="4">
        <n v="5.6720000000000006"/>
        <n v="1.6720000000000006"/>
        <n v="12.84"/>
        <n v="-0.60000000000000009"/>
      </sharedItems>
    </cacheField>
    <cacheField name="res $F$22" numFmtId="0">
      <sharedItems containsSemiMixedTypes="0" containsNonDate="0" containsString="0" containsNumber="1" minValue="1" maxValue="19.240000000000002" count="4">
        <n v="9.5120000000000005"/>
        <n v="3.9120000000000008"/>
        <n v="19.240000000000002"/>
        <n v="1"/>
      </sharedItems>
    </cacheField>
    <cacheField name="res $G$22" numFmtId="0">
      <sharedItems containsSemiMixedTypes="0" containsNonDate="0" containsString="0" containsNumber="1" minValue="1.32" maxValue="22.44" count="4">
        <n v="11.175999999999998"/>
        <n v="4.6159999999999997"/>
        <n v="22.44"/>
        <n v="1.3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Result Cells" updatedVersion="3" minRefreshableVersion="3" showCalcMbrs="0" useAutoFormatting="1" rowGrandTotals="0" colGrandTotals="0" itemPrintTitles="1" createdVersion="3" indent="0" outline="1" outlineData="1" multipleFieldFilters="0" fieldListSortAscending="1">
  <location ref="A3:E7" firstHeaderRow="1" firstDataRow="2" firstDataCol="1" rowPageCount="1" colPageCount="1"/>
  <pivotFields count="6">
    <pivotField axis="axisRow" showAll="0" defaultSubtotal="0">
      <items count="3">
        <item x="2"/>
        <item x="1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ProductA_Profit" fld="2" baseField="0" baseItem="0"/>
    <dataField name="ProductB_Profit" fld="3" baseField="0" baseItem="0"/>
    <dataField name="ProductC_Profit" fld="4" baseField="0" baseItem="0"/>
    <dataField name="Total_Profit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Result Cells" updatedVersion="3" minRefreshableVersion="3" showCalcMbrs="0" useAutoFormatting="1" rowGrandTotals="0" colGrandTotals="0" itemPrintTitles="1" createdVersion="3" indent="0" outline="1" outlineData="1" multipleFieldFilters="0" fieldListSortAscending="1">
  <location ref="A4:G14" firstHeaderRow="1" firstDataRow="2" firstDataCol="1" rowPageCount="2" colPageCount="1"/>
  <pivotFields count="10">
    <pivotField axis="axisRow" showAll="0" defaultSubtotal="0">
      <items count="3">
        <item x="0"/>
        <item x="2"/>
        <item x="1"/>
      </items>
    </pivotField>
    <pivotField axis="axisRow" showAll="0" defaultSubtotal="0">
      <items count="2">
        <item x="0"/>
        <item x="1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9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2">
    <pageField fld="2" hier="-1"/>
    <pageField fld="3" hier="-1"/>
  </pageFields>
  <dataFields count="6">
    <dataField name="$B$22" fld="4" baseField="0" baseItem="0"/>
    <dataField name="$C$22" fld="5" baseField="0" baseItem="0"/>
    <dataField name="$D$22" fld="6" baseField="0" baseItem="0"/>
    <dataField name="$E$22" fld="7" baseField="0" baseItem="0"/>
    <dataField name="$F$22" fld="8" baseField="0" baseItem="0"/>
    <dataField name="$G$22" fld="9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 fieldListSortAscending="1">
  <location ref="A4:B16" firstHeaderRow="1" firstDataRow="1" firstDataCol="1" rowPageCount="2" colPageCount="1"/>
  <pivotFields count="5">
    <pivotField axis="axisRow" showAll="0" defaultSubtotal="0">
      <items count="3">
        <item x="2"/>
        <item x="0"/>
        <item x="1"/>
      </items>
    </pivotField>
    <pivotField axis="axisRow" showAll="0" defaultSubtotal="0">
      <items count="3">
        <item x="2"/>
        <item x="0"/>
        <item x="1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dataField="1" showAll="0"/>
  </pivotFields>
  <rowFields count="2">
    <field x="0"/>
    <field x="1"/>
  </rowFields>
  <rowItems count="12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</rowItems>
  <colItems count="1">
    <i/>
  </colItems>
  <pageFields count="2">
    <pageField fld="2" hier="-1"/>
    <pageField fld="3" hier="-1"/>
  </pageFields>
  <dataFields count="1">
    <dataField name="$E$11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workbookViewId="0">
      <selection sqref="A1:B1"/>
    </sheetView>
  </sheetViews>
  <sheetFormatPr defaultRowHeight="15" x14ac:dyDescent="0.25"/>
  <cols>
    <col min="1" max="1" width="22.5703125" customWidth="1"/>
    <col min="2" max="4" width="11.85546875" customWidth="1"/>
  </cols>
  <sheetData>
    <row r="1" spans="1:4" x14ac:dyDescent="0.25">
      <c r="A1" s="88" t="s">
        <v>5</v>
      </c>
      <c r="B1" s="88"/>
    </row>
    <row r="2" spans="1:4" x14ac:dyDescent="0.25">
      <c r="A2" s="17" t="s">
        <v>32</v>
      </c>
      <c r="B2" s="17">
        <v>30</v>
      </c>
    </row>
    <row r="3" spans="1:4" x14ac:dyDescent="0.25">
      <c r="A3" s="17" t="s">
        <v>0</v>
      </c>
      <c r="B3" s="17">
        <v>57</v>
      </c>
    </row>
    <row r="6" spans="1:4" x14ac:dyDescent="0.25">
      <c r="A6" s="17"/>
      <c r="B6" s="20" t="s">
        <v>9</v>
      </c>
      <c r="C6" s="20" t="s">
        <v>10</v>
      </c>
      <c r="D6" s="20" t="s">
        <v>11</v>
      </c>
    </row>
    <row r="7" spans="1:4" x14ac:dyDescent="0.25">
      <c r="A7" s="17" t="s">
        <v>6</v>
      </c>
      <c r="B7" s="17">
        <v>12</v>
      </c>
      <c r="C7" s="17">
        <v>14</v>
      </c>
      <c r="D7" s="17">
        <v>24</v>
      </c>
    </row>
    <row r="8" spans="1:4" x14ac:dyDescent="0.25">
      <c r="A8" s="17" t="s">
        <v>1</v>
      </c>
      <c r="B8" s="17">
        <v>6</v>
      </c>
      <c r="C8" s="17">
        <v>9</v>
      </c>
      <c r="D8" s="17">
        <v>14</v>
      </c>
    </row>
    <row r="9" spans="1:4" x14ac:dyDescent="0.25">
      <c r="A9" s="17" t="s">
        <v>2</v>
      </c>
      <c r="B9" s="18">
        <f>(Hourly_labour_cost*B7)+(Material_cost*B8)</f>
        <v>702</v>
      </c>
      <c r="C9" s="18">
        <f>(Hourly_labour_cost*C7)+(Material_cost*C8)</f>
        <v>933</v>
      </c>
      <c r="D9" s="18">
        <f>(Hourly_labour_cost*D7)+(Material_cost*D8)</f>
        <v>1518</v>
      </c>
    </row>
    <row r="10" spans="1:4" x14ac:dyDescent="0.25">
      <c r="A10" s="17" t="s">
        <v>7</v>
      </c>
      <c r="B10" s="18">
        <v>795</v>
      </c>
      <c r="C10" s="18">
        <v>1295</v>
      </c>
      <c r="D10" s="18">
        <v>2195</v>
      </c>
    </row>
    <row r="11" spans="1:4" x14ac:dyDescent="0.25">
      <c r="A11" s="17" t="s">
        <v>3</v>
      </c>
      <c r="B11" s="18">
        <f>B10-B9</f>
        <v>93</v>
      </c>
      <c r="C11" s="18">
        <f>C10-C9</f>
        <v>362</v>
      </c>
      <c r="D11" s="18">
        <f>D10-D9</f>
        <v>677</v>
      </c>
    </row>
    <row r="12" spans="1:4" x14ac:dyDescent="0.25">
      <c r="A12" s="17" t="s">
        <v>4</v>
      </c>
      <c r="B12" s="17">
        <v>36</v>
      </c>
      <c r="C12" s="17">
        <v>18</v>
      </c>
      <c r="D12" s="17">
        <v>12</v>
      </c>
    </row>
    <row r="13" spans="1:4" x14ac:dyDescent="0.25">
      <c r="A13" s="21" t="s">
        <v>12</v>
      </c>
      <c r="B13" s="19">
        <f>B11*B12</f>
        <v>3348</v>
      </c>
      <c r="C13" s="19">
        <f>C11*C12</f>
        <v>6516</v>
      </c>
      <c r="D13" s="19">
        <f>D11*D12</f>
        <v>8124</v>
      </c>
    </row>
    <row r="15" spans="1:4" ht="18.75" x14ac:dyDescent="0.3">
      <c r="A15" s="22" t="s">
        <v>8</v>
      </c>
      <c r="B15" s="23">
        <f>SUM(B13:D13)</f>
        <v>17988</v>
      </c>
    </row>
  </sheetData>
  <scenarios current="2" show="2" sqref="B13:D13 B15">
    <scenario name="Worst Case" locked="1" count="2" user="Duncan Williamson" comment="Created by Duncan Williamson on 29/06/2009">
      <inputCells r="B2" val="38"/>
      <inputCells r="B3" val="62"/>
    </scenario>
    <scenario name="Most Likely" locked="1" count="2" user="Duncan Williamson" comment="Created by Duncan Williamson on 29/06/2009_x000a_Modified by Duncan Williamson on 23/12/2009">
      <inputCells r="B2" val="34"/>
      <inputCells r="B3" val="59"/>
    </scenario>
    <scenario name="Best Case" locked="1" count="2" user="Duncan Williamson" comment="Created by Duncan Williamson on 29/06/2009_x000a_Modified by Duncan Williamson on 23/12/2009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O21" sqref="O21"/>
    </sheetView>
  </sheetViews>
  <sheetFormatPr defaultRowHeight="15" x14ac:dyDescent="0.25"/>
  <cols>
    <col min="1" max="1" width="10.5703125" style="72" bestFit="1" customWidth="1"/>
    <col min="2" max="4" width="9.140625" style="72"/>
    <col min="5" max="5" width="10.42578125" style="72" bestFit="1" customWidth="1"/>
    <col min="6" max="11" width="9.140625" style="72" customWidth="1"/>
    <col min="12" max="12" width="9.28515625" style="72" customWidth="1"/>
    <col min="13" max="256" width="9.140625" style="72"/>
    <col min="257" max="257" width="10.5703125" style="72" bestFit="1" customWidth="1"/>
    <col min="258" max="260" width="9.140625" style="72"/>
    <col min="261" max="261" width="10.42578125" style="72" bestFit="1" customWidth="1"/>
    <col min="262" max="512" width="9.140625" style="72"/>
    <col min="513" max="513" width="10.5703125" style="72" bestFit="1" customWidth="1"/>
    <col min="514" max="516" width="9.140625" style="72"/>
    <col min="517" max="517" width="10.42578125" style="72" bestFit="1" customWidth="1"/>
    <col min="518" max="768" width="9.140625" style="72"/>
    <col min="769" max="769" width="10.5703125" style="72" bestFit="1" customWidth="1"/>
    <col min="770" max="772" width="9.140625" style="72"/>
    <col min="773" max="773" width="10.42578125" style="72" bestFit="1" customWidth="1"/>
    <col min="774" max="1024" width="9.140625" style="72"/>
    <col min="1025" max="1025" width="10.5703125" style="72" bestFit="1" customWidth="1"/>
    <col min="1026" max="1028" width="9.140625" style="72"/>
    <col min="1029" max="1029" width="10.42578125" style="72" bestFit="1" customWidth="1"/>
    <col min="1030" max="1280" width="9.140625" style="72"/>
    <col min="1281" max="1281" width="10.5703125" style="72" bestFit="1" customWidth="1"/>
    <col min="1282" max="1284" width="9.140625" style="72"/>
    <col min="1285" max="1285" width="10.42578125" style="72" bestFit="1" customWidth="1"/>
    <col min="1286" max="1536" width="9.140625" style="72"/>
    <col min="1537" max="1537" width="10.5703125" style="72" bestFit="1" customWidth="1"/>
    <col min="1538" max="1540" width="9.140625" style="72"/>
    <col min="1541" max="1541" width="10.42578125" style="72" bestFit="1" customWidth="1"/>
    <col min="1542" max="1792" width="9.140625" style="72"/>
    <col min="1793" max="1793" width="10.5703125" style="72" bestFit="1" customWidth="1"/>
    <col min="1794" max="1796" width="9.140625" style="72"/>
    <col min="1797" max="1797" width="10.42578125" style="72" bestFit="1" customWidth="1"/>
    <col min="1798" max="2048" width="9.140625" style="72"/>
    <col min="2049" max="2049" width="10.5703125" style="72" bestFit="1" customWidth="1"/>
    <col min="2050" max="2052" width="9.140625" style="72"/>
    <col min="2053" max="2053" width="10.42578125" style="72" bestFit="1" customWidth="1"/>
    <col min="2054" max="2304" width="9.140625" style="72"/>
    <col min="2305" max="2305" width="10.5703125" style="72" bestFit="1" customWidth="1"/>
    <col min="2306" max="2308" width="9.140625" style="72"/>
    <col min="2309" max="2309" width="10.42578125" style="72" bestFit="1" customWidth="1"/>
    <col min="2310" max="2560" width="9.140625" style="72"/>
    <col min="2561" max="2561" width="10.5703125" style="72" bestFit="1" customWidth="1"/>
    <col min="2562" max="2564" width="9.140625" style="72"/>
    <col min="2565" max="2565" width="10.42578125" style="72" bestFit="1" customWidth="1"/>
    <col min="2566" max="2816" width="9.140625" style="72"/>
    <col min="2817" max="2817" width="10.5703125" style="72" bestFit="1" customWidth="1"/>
    <col min="2818" max="2820" width="9.140625" style="72"/>
    <col min="2821" max="2821" width="10.42578125" style="72" bestFit="1" customWidth="1"/>
    <col min="2822" max="3072" width="9.140625" style="72"/>
    <col min="3073" max="3073" width="10.5703125" style="72" bestFit="1" customWidth="1"/>
    <col min="3074" max="3076" width="9.140625" style="72"/>
    <col min="3077" max="3077" width="10.42578125" style="72" bestFit="1" customWidth="1"/>
    <col min="3078" max="3328" width="9.140625" style="72"/>
    <col min="3329" max="3329" width="10.5703125" style="72" bestFit="1" customWidth="1"/>
    <col min="3330" max="3332" width="9.140625" style="72"/>
    <col min="3333" max="3333" width="10.42578125" style="72" bestFit="1" customWidth="1"/>
    <col min="3334" max="3584" width="9.140625" style="72"/>
    <col min="3585" max="3585" width="10.5703125" style="72" bestFit="1" customWidth="1"/>
    <col min="3586" max="3588" width="9.140625" style="72"/>
    <col min="3589" max="3589" width="10.42578125" style="72" bestFit="1" customWidth="1"/>
    <col min="3590" max="3840" width="9.140625" style="72"/>
    <col min="3841" max="3841" width="10.5703125" style="72" bestFit="1" customWidth="1"/>
    <col min="3842" max="3844" width="9.140625" style="72"/>
    <col min="3845" max="3845" width="10.42578125" style="72" bestFit="1" customWidth="1"/>
    <col min="3846" max="4096" width="9.140625" style="72"/>
    <col min="4097" max="4097" width="10.5703125" style="72" bestFit="1" customWidth="1"/>
    <col min="4098" max="4100" width="9.140625" style="72"/>
    <col min="4101" max="4101" width="10.42578125" style="72" bestFit="1" customWidth="1"/>
    <col min="4102" max="4352" width="9.140625" style="72"/>
    <col min="4353" max="4353" width="10.5703125" style="72" bestFit="1" customWidth="1"/>
    <col min="4354" max="4356" width="9.140625" style="72"/>
    <col min="4357" max="4357" width="10.42578125" style="72" bestFit="1" customWidth="1"/>
    <col min="4358" max="4608" width="9.140625" style="72"/>
    <col min="4609" max="4609" width="10.5703125" style="72" bestFit="1" customWidth="1"/>
    <col min="4610" max="4612" width="9.140625" style="72"/>
    <col min="4613" max="4613" width="10.42578125" style="72" bestFit="1" customWidth="1"/>
    <col min="4614" max="4864" width="9.140625" style="72"/>
    <col min="4865" max="4865" width="10.5703125" style="72" bestFit="1" customWidth="1"/>
    <col min="4866" max="4868" width="9.140625" style="72"/>
    <col min="4869" max="4869" width="10.42578125" style="72" bestFit="1" customWidth="1"/>
    <col min="4870" max="5120" width="9.140625" style="72"/>
    <col min="5121" max="5121" width="10.5703125" style="72" bestFit="1" customWidth="1"/>
    <col min="5122" max="5124" width="9.140625" style="72"/>
    <col min="5125" max="5125" width="10.42578125" style="72" bestFit="1" customWidth="1"/>
    <col min="5126" max="5376" width="9.140625" style="72"/>
    <col min="5377" max="5377" width="10.5703125" style="72" bestFit="1" customWidth="1"/>
    <col min="5378" max="5380" width="9.140625" style="72"/>
    <col min="5381" max="5381" width="10.42578125" style="72" bestFit="1" customWidth="1"/>
    <col min="5382" max="5632" width="9.140625" style="72"/>
    <col min="5633" max="5633" width="10.5703125" style="72" bestFit="1" customWidth="1"/>
    <col min="5634" max="5636" width="9.140625" style="72"/>
    <col min="5637" max="5637" width="10.42578125" style="72" bestFit="1" customWidth="1"/>
    <col min="5638" max="5888" width="9.140625" style="72"/>
    <col min="5889" max="5889" width="10.5703125" style="72" bestFit="1" customWidth="1"/>
    <col min="5890" max="5892" width="9.140625" style="72"/>
    <col min="5893" max="5893" width="10.42578125" style="72" bestFit="1" customWidth="1"/>
    <col min="5894" max="6144" width="9.140625" style="72"/>
    <col min="6145" max="6145" width="10.5703125" style="72" bestFit="1" customWidth="1"/>
    <col min="6146" max="6148" width="9.140625" style="72"/>
    <col min="6149" max="6149" width="10.42578125" style="72" bestFit="1" customWidth="1"/>
    <col min="6150" max="6400" width="9.140625" style="72"/>
    <col min="6401" max="6401" width="10.5703125" style="72" bestFit="1" customWidth="1"/>
    <col min="6402" max="6404" width="9.140625" style="72"/>
    <col min="6405" max="6405" width="10.42578125" style="72" bestFit="1" customWidth="1"/>
    <col min="6406" max="6656" width="9.140625" style="72"/>
    <col min="6657" max="6657" width="10.5703125" style="72" bestFit="1" customWidth="1"/>
    <col min="6658" max="6660" width="9.140625" style="72"/>
    <col min="6661" max="6661" width="10.42578125" style="72" bestFit="1" customWidth="1"/>
    <col min="6662" max="6912" width="9.140625" style="72"/>
    <col min="6913" max="6913" width="10.5703125" style="72" bestFit="1" customWidth="1"/>
    <col min="6914" max="6916" width="9.140625" style="72"/>
    <col min="6917" max="6917" width="10.42578125" style="72" bestFit="1" customWidth="1"/>
    <col min="6918" max="7168" width="9.140625" style="72"/>
    <col min="7169" max="7169" width="10.5703125" style="72" bestFit="1" customWidth="1"/>
    <col min="7170" max="7172" width="9.140625" style="72"/>
    <col min="7173" max="7173" width="10.42578125" style="72" bestFit="1" customWidth="1"/>
    <col min="7174" max="7424" width="9.140625" style="72"/>
    <col min="7425" max="7425" width="10.5703125" style="72" bestFit="1" customWidth="1"/>
    <col min="7426" max="7428" width="9.140625" style="72"/>
    <col min="7429" max="7429" width="10.42578125" style="72" bestFit="1" customWidth="1"/>
    <col min="7430" max="7680" width="9.140625" style="72"/>
    <col min="7681" max="7681" width="10.5703125" style="72" bestFit="1" customWidth="1"/>
    <col min="7682" max="7684" width="9.140625" style="72"/>
    <col min="7685" max="7685" width="10.42578125" style="72" bestFit="1" customWidth="1"/>
    <col min="7686" max="7936" width="9.140625" style="72"/>
    <col min="7937" max="7937" width="10.5703125" style="72" bestFit="1" customWidth="1"/>
    <col min="7938" max="7940" width="9.140625" style="72"/>
    <col min="7941" max="7941" width="10.42578125" style="72" bestFit="1" customWidth="1"/>
    <col min="7942" max="8192" width="9.140625" style="72"/>
    <col min="8193" max="8193" width="10.5703125" style="72" bestFit="1" customWidth="1"/>
    <col min="8194" max="8196" width="9.140625" style="72"/>
    <col min="8197" max="8197" width="10.42578125" style="72" bestFit="1" customWidth="1"/>
    <col min="8198" max="8448" width="9.140625" style="72"/>
    <col min="8449" max="8449" width="10.5703125" style="72" bestFit="1" customWidth="1"/>
    <col min="8450" max="8452" width="9.140625" style="72"/>
    <col min="8453" max="8453" width="10.42578125" style="72" bestFit="1" customWidth="1"/>
    <col min="8454" max="8704" width="9.140625" style="72"/>
    <col min="8705" max="8705" width="10.5703125" style="72" bestFit="1" customWidth="1"/>
    <col min="8706" max="8708" width="9.140625" style="72"/>
    <col min="8709" max="8709" width="10.42578125" style="72" bestFit="1" customWidth="1"/>
    <col min="8710" max="8960" width="9.140625" style="72"/>
    <col min="8961" max="8961" width="10.5703125" style="72" bestFit="1" customWidth="1"/>
    <col min="8962" max="8964" width="9.140625" style="72"/>
    <col min="8965" max="8965" width="10.42578125" style="72" bestFit="1" customWidth="1"/>
    <col min="8966" max="9216" width="9.140625" style="72"/>
    <col min="9217" max="9217" width="10.5703125" style="72" bestFit="1" customWidth="1"/>
    <col min="9218" max="9220" width="9.140625" style="72"/>
    <col min="9221" max="9221" width="10.42578125" style="72" bestFit="1" customWidth="1"/>
    <col min="9222" max="9472" width="9.140625" style="72"/>
    <col min="9473" max="9473" width="10.5703125" style="72" bestFit="1" customWidth="1"/>
    <col min="9474" max="9476" width="9.140625" style="72"/>
    <col min="9477" max="9477" width="10.42578125" style="72" bestFit="1" customWidth="1"/>
    <col min="9478" max="9728" width="9.140625" style="72"/>
    <col min="9729" max="9729" width="10.5703125" style="72" bestFit="1" customWidth="1"/>
    <col min="9730" max="9732" width="9.140625" style="72"/>
    <col min="9733" max="9733" width="10.42578125" style="72" bestFit="1" customWidth="1"/>
    <col min="9734" max="9984" width="9.140625" style="72"/>
    <col min="9985" max="9985" width="10.5703125" style="72" bestFit="1" customWidth="1"/>
    <col min="9986" max="9988" width="9.140625" style="72"/>
    <col min="9989" max="9989" width="10.42578125" style="72" bestFit="1" customWidth="1"/>
    <col min="9990" max="10240" width="9.140625" style="72"/>
    <col min="10241" max="10241" width="10.5703125" style="72" bestFit="1" customWidth="1"/>
    <col min="10242" max="10244" width="9.140625" style="72"/>
    <col min="10245" max="10245" width="10.42578125" style="72" bestFit="1" customWidth="1"/>
    <col min="10246" max="10496" width="9.140625" style="72"/>
    <col min="10497" max="10497" width="10.5703125" style="72" bestFit="1" customWidth="1"/>
    <col min="10498" max="10500" width="9.140625" style="72"/>
    <col min="10501" max="10501" width="10.42578125" style="72" bestFit="1" customWidth="1"/>
    <col min="10502" max="10752" width="9.140625" style="72"/>
    <col min="10753" max="10753" width="10.5703125" style="72" bestFit="1" customWidth="1"/>
    <col min="10754" max="10756" width="9.140625" style="72"/>
    <col min="10757" max="10757" width="10.42578125" style="72" bestFit="1" customWidth="1"/>
    <col min="10758" max="11008" width="9.140625" style="72"/>
    <col min="11009" max="11009" width="10.5703125" style="72" bestFit="1" customWidth="1"/>
    <col min="11010" max="11012" width="9.140625" style="72"/>
    <col min="11013" max="11013" width="10.42578125" style="72" bestFit="1" customWidth="1"/>
    <col min="11014" max="11264" width="9.140625" style="72"/>
    <col min="11265" max="11265" width="10.5703125" style="72" bestFit="1" customWidth="1"/>
    <col min="11266" max="11268" width="9.140625" style="72"/>
    <col min="11269" max="11269" width="10.42578125" style="72" bestFit="1" customWidth="1"/>
    <col min="11270" max="11520" width="9.140625" style="72"/>
    <col min="11521" max="11521" width="10.5703125" style="72" bestFit="1" customWidth="1"/>
    <col min="11522" max="11524" width="9.140625" style="72"/>
    <col min="11525" max="11525" width="10.42578125" style="72" bestFit="1" customWidth="1"/>
    <col min="11526" max="11776" width="9.140625" style="72"/>
    <col min="11777" max="11777" width="10.5703125" style="72" bestFit="1" customWidth="1"/>
    <col min="11778" max="11780" width="9.140625" style="72"/>
    <col min="11781" max="11781" width="10.42578125" style="72" bestFit="1" customWidth="1"/>
    <col min="11782" max="12032" width="9.140625" style="72"/>
    <col min="12033" max="12033" width="10.5703125" style="72" bestFit="1" customWidth="1"/>
    <col min="12034" max="12036" width="9.140625" style="72"/>
    <col min="12037" max="12037" width="10.42578125" style="72" bestFit="1" customWidth="1"/>
    <col min="12038" max="12288" width="9.140625" style="72"/>
    <col min="12289" max="12289" width="10.5703125" style="72" bestFit="1" customWidth="1"/>
    <col min="12290" max="12292" width="9.140625" style="72"/>
    <col min="12293" max="12293" width="10.42578125" style="72" bestFit="1" customWidth="1"/>
    <col min="12294" max="12544" width="9.140625" style="72"/>
    <col min="12545" max="12545" width="10.5703125" style="72" bestFit="1" customWidth="1"/>
    <col min="12546" max="12548" width="9.140625" style="72"/>
    <col min="12549" max="12549" width="10.42578125" style="72" bestFit="1" customWidth="1"/>
    <col min="12550" max="12800" width="9.140625" style="72"/>
    <col min="12801" max="12801" width="10.5703125" style="72" bestFit="1" customWidth="1"/>
    <col min="12802" max="12804" width="9.140625" style="72"/>
    <col min="12805" max="12805" width="10.42578125" style="72" bestFit="1" customWidth="1"/>
    <col min="12806" max="13056" width="9.140625" style="72"/>
    <col min="13057" max="13057" width="10.5703125" style="72" bestFit="1" customWidth="1"/>
    <col min="13058" max="13060" width="9.140625" style="72"/>
    <col min="13061" max="13061" width="10.42578125" style="72" bestFit="1" customWidth="1"/>
    <col min="13062" max="13312" width="9.140625" style="72"/>
    <col min="13313" max="13313" width="10.5703125" style="72" bestFit="1" customWidth="1"/>
    <col min="13314" max="13316" width="9.140625" style="72"/>
    <col min="13317" max="13317" width="10.42578125" style="72" bestFit="1" customWidth="1"/>
    <col min="13318" max="13568" width="9.140625" style="72"/>
    <col min="13569" max="13569" width="10.5703125" style="72" bestFit="1" customWidth="1"/>
    <col min="13570" max="13572" width="9.140625" style="72"/>
    <col min="13573" max="13573" width="10.42578125" style="72" bestFit="1" customWidth="1"/>
    <col min="13574" max="13824" width="9.140625" style="72"/>
    <col min="13825" max="13825" width="10.5703125" style="72" bestFit="1" customWidth="1"/>
    <col min="13826" max="13828" width="9.140625" style="72"/>
    <col min="13829" max="13829" width="10.42578125" style="72" bestFit="1" customWidth="1"/>
    <col min="13830" max="14080" width="9.140625" style="72"/>
    <col min="14081" max="14081" width="10.5703125" style="72" bestFit="1" customWidth="1"/>
    <col min="14082" max="14084" width="9.140625" style="72"/>
    <col min="14085" max="14085" width="10.42578125" style="72" bestFit="1" customWidth="1"/>
    <col min="14086" max="14336" width="9.140625" style="72"/>
    <col min="14337" max="14337" width="10.5703125" style="72" bestFit="1" customWidth="1"/>
    <col min="14338" max="14340" width="9.140625" style="72"/>
    <col min="14341" max="14341" width="10.42578125" style="72" bestFit="1" customWidth="1"/>
    <col min="14342" max="14592" width="9.140625" style="72"/>
    <col min="14593" max="14593" width="10.5703125" style="72" bestFit="1" customWidth="1"/>
    <col min="14594" max="14596" width="9.140625" style="72"/>
    <col min="14597" max="14597" width="10.42578125" style="72" bestFit="1" customWidth="1"/>
    <col min="14598" max="14848" width="9.140625" style="72"/>
    <col min="14849" max="14849" width="10.5703125" style="72" bestFit="1" customWidth="1"/>
    <col min="14850" max="14852" width="9.140625" style="72"/>
    <col min="14853" max="14853" width="10.42578125" style="72" bestFit="1" customWidth="1"/>
    <col min="14854" max="15104" width="9.140625" style="72"/>
    <col min="15105" max="15105" width="10.5703125" style="72" bestFit="1" customWidth="1"/>
    <col min="15106" max="15108" width="9.140625" style="72"/>
    <col min="15109" max="15109" width="10.42578125" style="72" bestFit="1" customWidth="1"/>
    <col min="15110" max="15360" width="9.140625" style="72"/>
    <col min="15361" max="15361" width="10.5703125" style="72" bestFit="1" customWidth="1"/>
    <col min="15362" max="15364" width="9.140625" style="72"/>
    <col min="15365" max="15365" width="10.42578125" style="72" bestFit="1" customWidth="1"/>
    <col min="15366" max="15616" width="9.140625" style="72"/>
    <col min="15617" max="15617" width="10.5703125" style="72" bestFit="1" customWidth="1"/>
    <col min="15618" max="15620" width="9.140625" style="72"/>
    <col min="15621" max="15621" width="10.42578125" style="72" bestFit="1" customWidth="1"/>
    <col min="15622" max="15872" width="9.140625" style="72"/>
    <col min="15873" max="15873" width="10.5703125" style="72" bestFit="1" customWidth="1"/>
    <col min="15874" max="15876" width="9.140625" style="72"/>
    <col min="15877" max="15877" width="10.42578125" style="72" bestFit="1" customWidth="1"/>
    <col min="15878" max="16128" width="9.140625" style="72"/>
    <col min="16129" max="16129" width="10.5703125" style="72" bestFit="1" customWidth="1"/>
    <col min="16130" max="16132" width="9.140625" style="72"/>
    <col min="16133" max="16133" width="10.42578125" style="72" bestFit="1" customWidth="1"/>
    <col min="16134" max="16384" width="9.140625" style="72"/>
  </cols>
  <sheetData>
    <row r="1" spans="1:10" x14ac:dyDescent="0.25">
      <c r="A1" s="77" t="s">
        <v>123</v>
      </c>
    </row>
    <row r="2" spans="1:10" x14ac:dyDescent="0.25">
      <c r="A2" s="72" t="s">
        <v>128</v>
      </c>
    </row>
    <row r="4" spans="1:10" x14ac:dyDescent="0.25">
      <c r="A4" s="71" t="s">
        <v>54</v>
      </c>
      <c r="B4" s="71"/>
      <c r="C4" s="71"/>
      <c r="D4" s="71"/>
      <c r="E4" s="71"/>
      <c r="G4"/>
      <c r="H4"/>
      <c r="I4"/>
      <c r="J4"/>
    </row>
    <row r="5" spans="1:10" x14ac:dyDescent="0.25">
      <c r="B5" s="74" t="s">
        <v>116</v>
      </c>
      <c r="C5" s="74" t="s">
        <v>117</v>
      </c>
      <c r="D5" s="74" t="s">
        <v>118</v>
      </c>
      <c r="E5" s="74" t="s">
        <v>119</v>
      </c>
      <c r="G5"/>
      <c r="H5"/>
      <c r="I5"/>
      <c r="J5"/>
    </row>
    <row r="6" spans="1:10" x14ac:dyDescent="0.25">
      <c r="A6" s="72" t="s">
        <v>120</v>
      </c>
      <c r="B6" s="73">
        <v>2</v>
      </c>
      <c r="C6" s="75">
        <v>15</v>
      </c>
      <c r="D6" s="73">
        <v>56</v>
      </c>
      <c r="E6" s="76">
        <f>B6*C6*D6</f>
        <v>1680</v>
      </c>
      <c r="G6"/>
      <c r="H6"/>
      <c r="I6"/>
      <c r="J6"/>
    </row>
    <row r="7" spans="1:10" x14ac:dyDescent="0.25">
      <c r="A7" s="72" t="s">
        <v>121</v>
      </c>
      <c r="B7" s="73">
        <v>15</v>
      </c>
      <c r="C7" s="75">
        <v>8.5</v>
      </c>
      <c r="D7" s="73">
        <v>56</v>
      </c>
      <c r="E7" s="76">
        <f>B7*C7*D7</f>
        <v>7140</v>
      </c>
      <c r="G7"/>
      <c r="H7"/>
      <c r="I7"/>
      <c r="J7"/>
    </row>
    <row r="8" spans="1:10" x14ac:dyDescent="0.25">
      <c r="A8" s="72" t="s">
        <v>124</v>
      </c>
      <c r="B8" s="73">
        <v>3</v>
      </c>
      <c r="C8" s="75">
        <v>9.5</v>
      </c>
      <c r="D8" s="73">
        <v>50</v>
      </c>
      <c r="E8" s="76">
        <f>B8*C8*D8</f>
        <v>1425</v>
      </c>
      <c r="G8"/>
      <c r="H8"/>
      <c r="I8"/>
      <c r="J8"/>
    </row>
    <row r="9" spans="1:10" x14ac:dyDescent="0.25">
      <c r="A9" s="72" t="s">
        <v>122</v>
      </c>
      <c r="B9" s="73">
        <v>2</v>
      </c>
      <c r="C9" s="75">
        <v>24</v>
      </c>
      <c r="D9" s="73">
        <v>31.25</v>
      </c>
      <c r="E9" s="76">
        <f>B9*C9*D9</f>
        <v>1500</v>
      </c>
      <c r="G9"/>
      <c r="H9"/>
      <c r="I9"/>
      <c r="J9"/>
    </row>
    <row r="10" spans="1:10" x14ac:dyDescent="0.25">
      <c r="B10" s="73"/>
      <c r="C10" s="73"/>
      <c r="D10" s="73"/>
      <c r="E10" s="76"/>
    </row>
    <row r="11" spans="1:10" x14ac:dyDescent="0.25">
      <c r="A11" s="72" t="s">
        <v>66</v>
      </c>
      <c r="B11" s="73"/>
      <c r="C11" s="73"/>
      <c r="D11" s="73"/>
      <c r="E11" s="76">
        <f>SUM(E6:E10)</f>
        <v>11745</v>
      </c>
    </row>
  </sheetData>
  <scenarios current="2" show="2">
    <scenario name="Low_2" locked="1" count="8" user="Duncan Williamson" comment="Created by Duncan Williamson on 30/06/2009">
      <inputCells r="B6" val="1"/>
      <inputCells r="B7" val="3"/>
      <inputCells r="B8" val="1"/>
      <inputCells r="B9" val="1"/>
      <inputCells r="D6" val="40"/>
      <inputCells r="D7" val="40"/>
      <inputCells r="D8" val="40"/>
      <inputCells r="D9" val="25"/>
    </scenario>
    <scenario name="Medium_2" locked="1" count="8" user="Duncan Williamson" comment="Created by Duncan Williamson on 30/06/2009">
      <inputCells r="B6" val="1"/>
      <inputCells r="B7" val="6"/>
      <inputCells r="B8" val="1"/>
      <inputCells r="B9" val="1"/>
      <inputCells r="D6" val="48"/>
      <inputCells r="D7" val="52"/>
      <inputCells r="D8" val="44"/>
      <inputCells r="D9" val="31.25"/>
    </scenario>
    <scenario name="High_2" locked="1" count="8" user="Duncan Williamson" comment="Created by Duncan Williamson on 30/06/2009">
      <inputCells r="B6" val="2"/>
      <inputCells r="B7" val="15"/>
      <inputCells r="B8" val="3"/>
      <inputCells r="B9" val="2"/>
      <inputCells r="D6" val="56"/>
      <inputCells r="D7" val="56"/>
      <inputCells r="D8" val="50"/>
      <inputCells r="D9" val="31.25"/>
    </scenario>
  </scenario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I23"/>
  <sheetViews>
    <sheetView showGridLines="0" workbookViewId="0"/>
  </sheetViews>
  <sheetFormatPr defaultRowHeight="15" outlineLevelRow="1" outlineLevelCol="1" x14ac:dyDescent="0.25"/>
  <cols>
    <col min="3" max="3" width="6.42578125" customWidth="1"/>
    <col min="4" max="9" width="14.140625" customWidth="1" outlineLevel="1"/>
  </cols>
  <sheetData>
    <row r="1" spans="2:9" ht="15.75" thickBot="1" x14ac:dyDescent="0.3"/>
    <row r="2" spans="2:9" ht="15.75" x14ac:dyDescent="0.25">
      <c r="B2" s="55" t="s">
        <v>17</v>
      </c>
      <c r="C2" s="55"/>
      <c r="D2" s="13"/>
      <c r="E2" s="13"/>
      <c r="F2" s="13"/>
      <c r="G2" s="13"/>
      <c r="H2" s="13"/>
      <c r="I2" s="13"/>
    </row>
    <row r="3" spans="2:9" ht="51.75" collapsed="1" x14ac:dyDescent="0.25">
      <c r="B3" s="54"/>
      <c r="C3" s="54"/>
      <c r="D3" s="61" t="s">
        <v>19</v>
      </c>
      <c r="E3" s="61" t="s">
        <v>89</v>
      </c>
      <c r="F3" s="61" t="s">
        <v>91</v>
      </c>
      <c r="G3" s="61" t="s">
        <v>93</v>
      </c>
      <c r="H3" s="61" t="s">
        <v>95</v>
      </c>
      <c r="I3" s="61" t="s">
        <v>97</v>
      </c>
    </row>
    <row r="4" spans="2:9" ht="135" hidden="1" outlineLevel="1" x14ac:dyDescent="0.25">
      <c r="B4" s="56"/>
      <c r="C4" s="56"/>
      <c r="D4" s="1"/>
      <c r="E4" s="16" t="s">
        <v>90</v>
      </c>
      <c r="F4" s="16" t="s">
        <v>92</v>
      </c>
      <c r="G4" s="16" t="s">
        <v>94</v>
      </c>
      <c r="H4" s="16" t="s">
        <v>96</v>
      </c>
      <c r="I4" s="16" t="s">
        <v>98</v>
      </c>
    </row>
    <row r="5" spans="2:9" x14ac:dyDescent="0.25">
      <c r="B5" s="57" t="s">
        <v>18</v>
      </c>
      <c r="C5" s="57"/>
      <c r="D5" s="4"/>
      <c r="E5" s="4"/>
      <c r="F5" s="4"/>
      <c r="G5" s="4"/>
      <c r="H5" s="4"/>
      <c r="I5" s="4"/>
    </row>
    <row r="6" spans="2:9" outlineLevel="1" x14ac:dyDescent="0.25">
      <c r="B6" s="56"/>
      <c r="C6" s="56" t="s">
        <v>77</v>
      </c>
      <c r="D6" s="53">
        <v>4</v>
      </c>
      <c r="E6" s="59">
        <v>4</v>
      </c>
      <c r="F6" s="59">
        <v>8</v>
      </c>
      <c r="G6" s="59">
        <v>2</v>
      </c>
      <c r="H6" s="59">
        <v>4.8</v>
      </c>
      <c r="I6" s="59">
        <v>2.8</v>
      </c>
    </row>
    <row r="7" spans="2:9" outlineLevel="1" x14ac:dyDescent="0.25">
      <c r="B7" s="56"/>
      <c r="C7" s="56" t="s">
        <v>78</v>
      </c>
      <c r="D7" s="53">
        <v>7</v>
      </c>
      <c r="E7" s="59">
        <v>7</v>
      </c>
      <c r="F7" s="59">
        <v>14</v>
      </c>
      <c r="G7" s="59">
        <v>3.5</v>
      </c>
      <c r="H7" s="59">
        <v>8.4</v>
      </c>
      <c r="I7" s="59">
        <v>4.9000000000000004</v>
      </c>
    </row>
    <row r="8" spans="2:9" outlineLevel="1" x14ac:dyDescent="0.25">
      <c r="B8" s="56"/>
      <c r="C8" s="56" t="s">
        <v>79</v>
      </c>
      <c r="D8" s="53">
        <v>9</v>
      </c>
      <c r="E8" s="59">
        <v>9</v>
      </c>
      <c r="F8" s="59">
        <v>18</v>
      </c>
      <c r="G8" s="59">
        <v>4.5</v>
      </c>
      <c r="H8" s="59">
        <v>10.8</v>
      </c>
      <c r="I8" s="59">
        <v>6.3</v>
      </c>
    </row>
    <row r="9" spans="2:9" outlineLevel="1" x14ac:dyDescent="0.25">
      <c r="B9" s="56"/>
      <c r="C9" s="56" t="s">
        <v>80</v>
      </c>
      <c r="D9" s="53">
        <v>14</v>
      </c>
      <c r="E9" s="59">
        <v>14</v>
      </c>
      <c r="F9" s="59">
        <v>28</v>
      </c>
      <c r="G9" s="59">
        <v>7</v>
      </c>
      <c r="H9" s="59">
        <v>16.8</v>
      </c>
      <c r="I9" s="59">
        <v>9.8000000000000007</v>
      </c>
    </row>
    <row r="10" spans="2:9" outlineLevel="1" x14ac:dyDescent="0.25">
      <c r="B10" s="56"/>
      <c r="C10" s="56" t="s">
        <v>81</v>
      </c>
      <c r="D10" s="53">
        <v>19</v>
      </c>
      <c r="E10" s="59">
        <v>19</v>
      </c>
      <c r="F10" s="59">
        <v>38</v>
      </c>
      <c r="G10" s="59">
        <v>9.5</v>
      </c>
      <c r="H10" s="59">
        <v>22.8</v>
      </c>
      <c r="I10" s="59">
        <v>13.3</v>
      </c>
    </row>
    <row r="11" spans="2:9" outlineLevel="1" x14ac:dyDescent="0.25">
      <c r="B11" s="56"/>
      <c r="C11" s="56" t="s">
        <v>82</v>
      </c>
      <c r="D11" s="53">
        <v>22</v>
      </c>
      <c r="E11" s="59">
        <v>22</v>
      </c>
      <c r="F11" s="59">
        <v>44</v>
      </c>
      <c r="G11" s="59">
        <v>11</v>
      </c>
      <c r="H11" s="59">
        <v>26.4</v>
      </c>
      <c r="I11" s="59">
        <v>15.4</v>
      </c>
    </row>
    <row r="12" spans="2:9" outlineLevel="1" x14ac:dyDescent="0.25">
      <c r="B12" s="56"/>
      <c r="C12" s="56" t="s">
        <v>83</v>
      </c>
      <c r="D12" s="53">
        <v>1</v>
      </c>
      <c r="E12" s="53">
        <v>1</v>
      </c>
      <c r="F12" s="53">
        <v>1</v>
      </c>
      <c r="G12" s="53">
        <v>1</v>
      </c>
      <c r="H12" s="59">
        <v>4</v>
      </c>
      <c r="I12" s="59">
        <v>1</v>
      </c>
    </row>
    <row r="13" spans="2:9" outlineLevel="1" x14ac:dyDescent="0.25">
      <c r="B13" s="56"/>
      <c r="C13" s="56" t="s">
        <v>84</v>
      </c>
      <c r="D13" s="53">
        <v>0.5</v>
      </c>
      <c r="E13" s="53">
        <v>0.5</v>
      </c>
      <c r="F13" s="53">
        <v>0.5</v>
      </c>
      <c r="G13" s="53">
        <v>0.5</v>
      </c>
      <c r="H13" s="59">
        <v>2</v>
      </c>
      <c r="I13" s="59">
        <v>0.5</v>
      </c>
    </row>
    <row r="14" spans="2:9" outlineLevel="1" x14ac:dyDescent="0.25">
      <c r="B14" s="56"/>
      <c r="C14" s="56" t="s">
        <v>85</v>
      </c>
      <c r="D14" s="53">
        <v>0.25</v>
      </c>
      <c r="E14" s="53">
        <v>0.25</v>
      </c>
      <c r="F14" s="53">
        <v>0.25</v>
      </c>
      <c r="G14" s="53">
        <v>0.25</v>
      </c>
      <c r="H14" s="59">
        <v>1</v>
      </c>
      <c r="I14" s="59">
        <v>0.25</v>
      </c>
    </row>
    <row r="15" spans="2:9" outlineLevel="1" x14ac:dyDescent="0.25">
      <c r="B15" s="56"/>
      <c r="C15" s="56" t="s">
        <v>86</v>
      </c>
      <c r="D15" s="53">
        <v>0.25</v>
      </c>
      <c r="E15" s="53">
        <v>0.25</v>
      </c>
      <c r="F15" s="53">
        <v>0.25</v>
      </c>
      <c r="G15" s="53">
        <v>0.25</v>
      </c>
      <c r="H15" s="59">
        <v>1</v>
      </c>
      <c r="I15" s="59">
        <v>0.25</v>
      </c>
    </row>
    <row r="16" spans="2:9" outlineLevel="1" x14ac:dyDescent="0.25">
      <c r="B16" s="56"/>
      <c r="C16" s="56" t="s">
        <v>87</v>
      </c>
      <c r="D16" s="53">
        <v>0.25</v>
      </c>
      <c r="E16" s="53">
        <v>0.25</v>
      </c>
      <c r="F16" s="53">
        <v>0.25</v>
      </c>
      <c r="G16" s="53">
        <v>0.25</v>
      </c>
      <c r="H16" s="59">
        <v>1</v>
      </c>
      <c r="I16" s="59">
        <v>0.25</v>
      </c>
    </row>
    <row r="17" spans="2:9" outlineLevel="1" x14ac:dyDescent="0.25">
      <c r="B17" s="56"/>
      <c r="C17" s="56" t="s">
        <v>88</v>
      </c>
      <c r="D17" s="53">
        <v>0.25</v>
      </c>
      <c r="E17" s="53">
        <v>0.25</v>
      </c>
      <c r="F17" s="53">
        <v>0.25</v>
      </c>
      <c r="G17" s="53">
        <v>0.25</v>
      </c>
      <c r="H17" s="59">
        <v>1</v>
      </c>
      <c r="I17" s="59">
        <v>0.25</v>
      </c>
    </row>
    <row r="18" spans="2:9" x14ac:dyDescent="0.25">
      <c r="B18" s="57" t="s">
        <v>20</v>
      </c>
      <c r="C18" s="57"/>
      <c r="D18" s="4"/>
      <c r="E18" s="4"/>
      <c r="F18" s="4"/>
      <c r="G18" s="4"/>
      <c r="H18" s="4"/>
      <c r="I18" s="4"/>
    </row>
    <row r="19" spans="2:9" outlineLevel="1" x14ac:dyDescent="0.25">
      <c r="B19" s="56"/>
      <c r="C19" s="56" t="s">
        <v>99</v>
      </c>
      <c r="D19" s="53">
        <v>-3.52</v>
      </c>
      <c r="E19" s="53">
        <v>-3.52</v>
      </c>
      <c r="F19" s="53">
        <v>-0.96</v>
      </c>
      <c r="G19" s="53">
        <v>-4.8</v>
      </c>
      <c r="H19" s="53">
        <v>-4.9279999999999999</v>
      </c>
      <c r="I19" s="53">
        <v>-4.2880000000000003</v>
      </c>
    </row>
    <row r="20" spans="2:9" ht="15.75" outlineLevel="1" thickBot="1" x14ac:dyDescent="0.3">
      <c r="B20" s="58"/>
      <c r="C20" s="58" t="s">
        <v>100</v>
      </c>
      <c r="D20" s="60">
        <v>-12.52</v>
      </c>
      <c r="E20" s="60">
        <v>-12.52</v>
      </c>
      <c r="F20" s="60">
        <v>-9.9600000000000009</v>
      </c>
      <c r="G20" s="60">
        <v>-13.8</v>
      </c>
      <c r="H20" s="60">
        <v>-13.928000000000001</v>
      </c>
      <c r="I20" s="60">
        <v>-13.288</v>
      </c>
    </row>
    <row r="21" spans="2:9" x14ac:dyDescent="0.25">
      <c r="B21" t="s">
        <v>21</v>
      </c>
    </row>
    <row r="22" spans="2:9" x14ac:dyDescent="0.25">
      <c r="B22" t="s">
        <v>22</v>
      </c>
    </row>
    <row r="23" spans="2:9" x14ac:dyDescent="0.25">
      <c r="B23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12" sqref="G12"/>
    </sheetView>
  </sheetViews>
  <sheetFormatPr defaultRowHeight="12.75" x14ac:dyDescent="0.2"/>
  <cols>
    <col min="1" max="1" width="17.85546875" style="31" bestFit="1" customWidth="1"/>
    <col min="2" max="4" width="11.140625" style="31" bestFit="1" customWidth="1"/>
    <col min="5" max="16384" width="9.140625" style="31"/>
  </cols>
  <sheetData>
    <row r="1" spans="1:8" ht="18" x14ac:dyDescent="0.25">
      <c r="A1" s="89" t="s">
        <v>55</v>
      </c>
      <c r="B1" s="89"/>
      <c r="C1" s="89"/>
      <c r="D1" s="89"/>
      <c r="E1" s="89"/>
    </row>
    <row r="2" spans="1:8" x14ac:dyDescent="0.2">
      <c r="G2" s="32" t="s">
        <v>56</v>
      </c>
    </row>
    <row r="3" spans="1:8" x14ac:dyDescent="0.2">
      <c r="A3" s="32" t="s">
        <v>57</v>
      </c>
      <c r="G3" s="31" t="s">
        <v>151</v>
      </c>
    </row>
    <row r="4" spans="1:8" x14ac:dyDescent="0.2">
      <c r="A4" s="31" t="s">
        <v>58</v>
      </c>
      <c r="B4" s="33">
        <v>0.04</v>
      </c>
      <c r="G4" s="31" t="s">
        <v>59</v>
      </c>
    </row>
    <row r="5" spans="1:8" x14ac:dyDescent="0.2">
      <c r="A5" s="31" t="s">
        <v>60</v>
      </c>
      <c r="B5" s="33">
        <v>0.03</v>
      </c>
      <c r="G5" s="31" t="s">
        <v>61</v>
      </c>
    </row>
    <row r="6" spans="1:8" x14ac:dyDescent="0.2">
      <c r="A6" s="31" t="s">
        <v>40</v>
      </c>
      <c r="B6" s="33">
        <v>0.06</v>
      </c>
      <c r="G6" s="31" t="s">
        <v>62</v>
      </c>
    </row>
    <row r="7" spans="1:8" x14ac:dyDescent="0.2">
      <c r="A7" s="31" t="s">
        <v>63</v>
      </c>
      <c r="B7" s="33">
        <v>0.05</v>
      </c>
      <c r="G7" s="31" t="s">
        <v>64</v>
      </c>
    </row>
    <row r="8" spans="1:8" ht="13.5" thickBot="1" x14ac:dyDescent="0.25">
      <c r="G8" s="31" t="s">
        <v>65</v>
      </c>
    </row>
    <row r="9" spans="1:8" s="32" customFormat="1" x14ac:dyDescent="0.2">
      <c r="A9" s="34"/>
      <c r="B9" s="35">
        <v>38353</v>
      </c>
      <c r="C9" s="35">
        <v>38384</v>
      </c>
      <c r="D9" s="35">
        <v>38412</v>
      </c>
      <c r="E9" s="36" t="s">
        <v>66</v>
      </c>
      <c r="G9" s="31"/>
      <c r="H9" s="31"/>
    </row>
    <row r="10" spans="1:8" x14ac:dyDescent="0.2">
      <c r="A10" s="37" t="s">
        <v>67</v>
      </c>
      <c r="B10" s="38"/>
      <c r="C10" s="38"/>
      <c r="D10" s="38"/>
      <c r="E10" s="39"/>
      <c r="G10" s="32" t="s">
        <v>68</v>
      </c>
    </row>
    <row r="11" spans="1:8" x14ac:dyDescent="0.2">
      <c r="A11" s="37" t="s">
        <v>69</v>
      </c>
      <c r="B11" s="40">
        <v>27000</v>
      </c>
      <c r="C11" s="41">
        <v>38500</v>
      </c>
      <c r="D11" s="41">
        <v>39654</v>
      </c>
      <c r="E11" s="42">
        <f>SUM(B11:D11)</f>
        <v>105154</v>
      </c>
      <c r="G11" s="31" t="s">
        <v>151</v>
      </c>
    </row>
    <row r="12" spans="1:8" x14ac:dyDescent="0.2">
      <c r="A12" s="43"/>
      <c r="B12" s="44"/>
      <c r="C12" s="44"/>
      <c r="D12" s="44"/>
      <c r="E12" s="45"/>
      <c r="G12" s="31" t="s">
        <v>59</v>
      </c>
    </row>
    <row r="13" spans="1:8" x14ac:dyDescent="0.2">
      <c r="A13" s="37" t="s">
        <v>70</v>
      </c>
      <c r="B13" s="44"/>
      <c r="C13" s="44"/>
      <c r="D13" s="44"/>
      <c r="E13" s="45"/>
      <c r="G13" s="31" t="s">
        <v>61</v>
      </c>
    </row>
    <row r="14" spans="1:8" x14ac:dyDescent="0.2">
      <c r="A14" s="43" t="s">
        <v>71</v>
      </c>
      <c r="B14" s="44">
        <v>18364</v>
      </c>
      <c r="C14" s="44">
        <v>19876</v>
      </c>
      <c r="D14" s="44">
        <v>21654</v>
      </c>
      <c r="E14" s="42">
        <f>SUM(B14:D14)</f>
        <v>59894</v>
      </c>
      <c r="G14" s="31" t="s">
        <v>62</v>
      </c>
      <c r="H14" s="32"/>
    </row>
    <row r="15" spans="1:8" x14ac:dyDescent="0.2">
      <c r="A15" s="43" t="s">
        <v>60</v>
      </c>
      <c r="B15" s="44">
        <v>6500</v>
      </c>
      <c r="C15" s="44">
        <v>7500</v>
      </c>
      <c r="D15" s="44">
        <v>6500</v>
      </c>
      <c r="E15" s="42">
        <f>SUM(B15:D15)</f>
        <v>20500</v>
      </c>
      <c r="G15" s="31" t="s">
        <v>64</v>
      </c>
    </row>
    <row r="16" spans="1:8" x14ac:dyDescent="0.2">
      <c r="A16" s="43" t="s">
        <v>40</v>
      </c>
      <c r="B16" s="44">
        <v>3687</v>
      </c>
      <c r="C16" s="44">
        <v>1565</v>
      </c>
      <c r="D16" s="44">
        <v>3657</v>
      </c>
      <c r="E16" s="42">
        <f>SUM(B16:D16)</f>
        <v>8909</v>
      </c>
      <c r="G16" s="31" t="s">
        <v>65</v>
      </c>
    </row>
    <row r="17" spans="1:7" x14ac:dyDescent="0.2">
      <c r="A17" s="43" t="s">
        <v>72</v>
      </c>
      <c r="B17" s="44">
        <v>5463</v>
      </c>
      <c r="C17" s="44">
        <v>231</v>
      </c>
      <c r="D17" s="46">
        <v>2365</v>
      </c>
      <c r="E17" s="42">
        <f>SUM(B17:D17)</f>
        <v>8059</v>
      </c>
      <c r="G17" s="31" t="s">
        <v>73</v>
      </c>
    </row>
    <row r="18" spans="1:7" x14ac:dyDescent="0.2">
      <c r="A18" s="47" t="s">
        <v>74</v>
      </c>
      <c r="B18" s="41">
        <f>SUM(B14:B17)</f>
        <v>34014</v>
      </c>
      <c r="C18" s="41">
        <f>SUM(C14:C17)</f>
        <v>29172</v>
      </c>
      <c r="D18" s="41">
        <f>SUM(D14:D17)</f>
        <v>34176</v>
      </c>
      <c r="E18" s="42">
        <f>SUM(B18:D18)</f>
        <v>97362</v>
      </c>
      <c r="G18" s="48" t="s">
        <v>75</v>
      </c>
    </row>
    <row r="19" spans="1:7" x14ac:dyDescent="0.2">
      <c r="A19" s="43"/>
      <c r="B19" s="44"/>
      <c r="C19" s="44"/>
      <c r="D19" s="44"/>
      <c r="E19" s="45"/>
    </row>
    <row r="20" spans="1:7" s="32" customFormat="1" ht="13.5" thickBot="1" x14ac:dyDescent="0.25">
      <c r="A20" s="49" t="s">
        <v>76</v>
      </c>
      <c r="B20" s="50">
        <f>B11-B18</f>
        <v>-7014</v>
      </c>
      <c r="C20" s="50">
        <f>C11-C18</f>
        <v>9328</v>
      </c>
      <c r="D20" s="50">
        <f>D11-D18</f>
        <v>5478</v>
      </c>
      <c r="E20" s="51">
        <f>SUM(B20:D20)</f>
        <v>7792</v>
      </c>
    </row>
    <row r="21" spans="1:7" x14ac:dyDescent="0.2">
      <c r="B21" s="52"/>
      <c r="C21" s="52"/>
      <c r="D21" s="52"/>
    </row>
  </sheetData>
  <mergeCells count="1">
    <mergeCell ref="A1:E1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workbookViewId="0"/>
  </sheetViews>
  <sheetFormatPr defaultRowHeight="15" outlineLevelRow="1" outlineLevelCol="1" x14ac:dyDescent="0.25"/>
  <cols>
    <col min="3" max="3" width="17.28515625" bestFit="1" customWidth="1"/>
    <col min="4" max="7" width="13.140625" customWidth="1" outlineLevel="1"/>
  </cols>
  <sheetData>
    <row r="1" spans="2:7" ht="15.75" thickBot="1" x14ac:dyDescent="0.3"/>
    <row r="2" spans="2:7" ht="15.75" x14ac:dyDescent="0.25">
      <c r="B2" s="9" t="s">
        <v>17</v>
      </c>
      <c r="C2" s="9"/>
      <c r="D2" s="13"/>
      <c r="E2" s="13"/>
      <c r="F2" s="13"/>
      <c r="G2" s="13"/>
    </row>
    <row r="3" spans="2:7" ht="15.75" collapsed="1" x14ac:dyDescent="0.25">
      <c r="B3" s="8"/>
      <c r="C3" s="8"/>
      <c r="D3" s="14" t="s">
        <v>19</v>
      </c>
      <c r="E3" s="14" t="s">
        <v>15</v>
      </c>
      <c r="F3" s="14" t="s">
        <v>16</v>
      </c>
      <c r="G3" s="14" t="s">
        <v>14</v>
      </c>
    </row>
    <row r="4" spans="2:7" hidden="1" outlineLevel="1" x14ac:dyDescent="0.25">
      <c r="B4" s="10"/>
      <c r="C4" s="10"/>
      <c r="D4" s="1"/>
      <c r="E4" s="16"/>
      <c r="F4" s="16"/>
      <c r="G4" s="16"/>
    </row>
    <row r="5" spans="2:7" x14ac:dyDescent="0.25">
      <c r="B5" s="11" t="s">
        <v>18</v>
      </c>
      <c r="C5" s="11"/>
      <c r="D5" s="4"/>
      <c r="E5" s="4"/>
      <c r="F5" s="4"/>
      <c r="G5" s="4"/>
    </row>
    <row r="6" spans="2:7" outlineLevel="1" x14ac:dyDescent="0.25">
      <c r="B6" s="10"/>
      <c r="C6" s="10" t="s">
        <v>33</v>
      </c>
      <c r="D6" s="1">
        <v>38</v>
      </c>
      <c r="E6" s="15">
        <v>38</v>
      </c>
      <c r="F6" s="15">
        <v>34</v>
      </c>
      <c r="G6" s="15">
        <v>30</v>
      </c>
    </row>
    <row r="7" spans="2:7" outlineLevel="1" x14ac:dyDescent="0.25">
      <c r="B7" s="10"/>
      <c r="C7" s="10" t="s">
        <v>13</v>
      </c>
      <c r="D7" s="1">
        <v>62</v>
      </c>
      <c r="E7" s="15">
        <v>62</v>
      </c>
      <c r="F7" s="15">
        <v>59</v>
      </c>
      <c r="G7" s="15">
        <v>57</v>
      </c>
    </row>
    <row r="8" spans="2:7" x14ac:dyDescent="0.25">
      <c r="B8" s="11" t="s">
        <v>20</v>
      </c>
      <c r="C8" s="11"/>
      <c r="D8" s="4"/>
      <c r="E8" s="4"/>
      <c r="F8" s="4"/>
      <c r="G8" s="4"/>
    </row>
    <row r="9" spans="2:7" outlineLevel="1" x14ac:dyDescent="0.25">
      <c r="B9" s="10"/>
      <c r="C9" s="10" t="s">
        <v>24</v>
      </c>
      <c r="D9" s="2">
        <v>-1188</v>
      </c>
      <c r="E9" s="2">
        <v>-1188</v>
      </c>
      <c r="F9" s="2">
        <v>1188</v>
      </c>
      <c r="G9" s="2">
        <v>3348</v>
      </c>
    </row>
    <row r="10" spans="2:7" outlineLevel="1" x14ac:dyDescent="0.25">
      <c r="B10" s="10"/>
      <c r="C10" s="10" t="s">
        <v>25</v>
      </c>
      <c r="D10" s="2">
        <v>3690</v>
      </c>
      <c r="E10" s="2">
        <v>3690</v>
      </c>
      <c r="F10" s="2">
        <v>5184</v>
      </c>
      <c r="G10" s="2">
        <v>6516</v>
      </c>
    </row>
    <row r="11" spans="2:7" outlineLevel="1" x14ac:dyDescent="0.25">
      <c r="B11" s="10"/>
      <c r="C11" s="10" t="s">
        <v>26</v>
      </c>
      <c r="D11" s="2">
        <v>4980</v>
      </c>
      <c r="E11" s="2">
        <v>4980</v>
      </c>
      <c r="F11" s="2">
        <v>6636</v>
      </c>
      <c r="G11" s="2">
        <v>8124</v>
      </c>
    </row>
    <row r="12" spans="2:7" ht="15.75" outlineLevel="1" thickBot="1" x14ac:dyDescent="0.3">
      <c r="B12" s="12"/>
      <c r="C12" s="12" t="s">
        <v>27</v>
      </c>
      <c r="D12" s="3">
        <v>7482</v>
      </c>
      <c r="E12" s="3">
        <v>7482</v>
      </c>
      <c r="F12" s="3">
        <v>13008</v>
      </c>
      <c r="G12" s="3">
        <v>17988</v>
      </c>
    </row>
    <row r="13" spans="2:7" x14ac:dyDescent="0.25">
      <c r="B13" t="s">
        <v>21</v>
      </c>
    </row>
    <row r="14" spans="2:7" x14ac:dyDescent="0.25">
      <c r="B14" t="s">
        <v>22</v>
      </c>
    </row>
    <row r="15" spans="2:7" x14ac:dyDescent="0.25">
      <c r="B15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6" sqref="B6"/>
    </sheetView>
  </sheetViews>
  <sheetFormatPr defaultRowHeight="15" x14ac:dyDescent="0.25"/>
  <cols>
    <col min="1" max="1" width="13.140625" bestFit="1" customWidth="1"/>
    <col min="2" max="2" width="15.28515625" bestFit="1" customWidth="1"/>
    <col min="3" max="4" width="15.140625" bestFit="1" customWidth="1"/>
    <col min="5" max="5" width="11.42578125" bestFit="1" customWidth="1"/>
  </cols>
  <sheetData>
    <row r="1" spans="1:5" x14ac:dyDescent="0.25">
      <c r="A1" s="5" t="s">
        <v>30</v>
      </c>
      <c r="B1" t="s">
        <v>31</v>
      </c>
    </row>
    <row r="3" spans="1:5" x14ac:dyDescent="0.25">
      <c r="B3" s="5" t="s">
        <v>28</v>
      </c>
    </row>
    <row r="4" spans="1:5" x14ac:dyDescent="0.25">
      <c r="A4" s="5" t="s">
        <v>29</v>
      </c>
      <c r="B4" t="s">
        <v>24</v>
      </c>
      <c r="C4" t="s">
        <v>25</v>
      </c>
      <c r="D4" t="s">
        <v>26</v>
      </c>
      <c r="E4" t="s">
        <v>27</v>
      </c>
    </row>
    <row r="5" spans="1:5" x14ac:dyDescent="0.25">
      <c r="A5" s="6" t="s">
        <v>14</v>
      </c>
      <c r="B5" s="7">
        <v>3348</v>
      </c>
      <c r="C5" s="7">
        <v>6516</v>
      </c>
      <c r="D5" s="7">
        <v>8124</v>
      </c>
      <c r="E5" s="7">
        <v>17988</v>
      </c>
    </row>
    <row r="6" spans="1:5" x14ac:dyDescent="0.25">
      <c r="A6" s="6" t="s">
        <v>16</v>
      </c>
      <c r="B6" s="7">
        <v>1188</v>
      </c>
      <c r="C6" s="7">
        <v>5184</v>
      </c>
      <c r="D6" s="7">
        <v>6636</v>
      </c>
      <c r="E6" s="7">
        <v>13008</v>
      </c>
    </row>
    <row r="7" spans="1:5" x14ac:dyDescent="0.25">
      <c r="A7" s="6" t="s">
        <v>15</v>
      </c>
      <c r="B7" s="7">
        <v>-1188</v>
      </c>
      <c r="C7" s="7">
        <v>3690</v>
      </c>
      <c r="D7" s="7">
        <v>4980</v>
      </c>
      <c r="E7" s="7">
        <v>7482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24" sqref="D24"/>
    </sheetView>
  </sheetViews>
  <sheetFormatPr defaultRowHeight="15" x14ac:dyDescent="0.25"/>
  <cols>
    <col min="1" max="1" width="71.85546875" bestFit="1" customWidth="1"/>
    <col min="3" max="3" width="13.42578125" bestFit="1" customWidth="1"/>
  </cols>
  <sheetData>
    <row r="1" spans="1:2" x14ac:dyDescent="0.25">
      <c r="A1" s="26" t="s">
        <v>106</v>
      </c>
    </row>
    <row r="2" spans="1:2" x14ac:dyDescent="0.25">
      <c r="A2" t="s">
        <v>114</v>
      </c>
    </row>
    <row r="4" spans="1:2" x14ac:dyDescent="0.25">
      <c r="A4" s="30" t="s">
        <v>112</v>
      </c>
      <c r="B4" s="30"/>
    </row>
    <row r="5" spans="1:2" x14ac:dyDescent="0.25">
      <c r="A5" t="s">
        <v>69</v>
      </c>
      <c r="B5" s="62">
        <v>100000</v>
      </c>
    </row>
    <row r="6" spans="1:2" x14ac:dyDescent="0.25">
      <c r="A6" t="s">
        <v>102</v>
      </c>
      <c r="B6" s="64">
        <v>35000</v>
      </c>
    </row>
    <row r="7" spans="1:2" x14ac:dyDescent="0.25">
      <c r="A7" t="s">
        <v>103</v>
      </c>
      <c r="B7" s="62">
        <v>65000</v>
      </c>
    </row>
    <row r="8" spans="1:2" x14ac:dyDescent="0.25">
      <c r="A8" t="s">
        <v>104</v>
      </c>
      <c r="B8" s="62">
        <v>55000</v>
      </c>
    </row>
    <row r="9" spans="1:2" ht="15.75" thickBot="1" x14ac:dyDescent="0.3">
      <c r="A9" t="s">
        <v>105</v>
      </c>
      <c r="B9" s="65">
        <v>10000</v>
      </c>
    </row>
    <row r="10" spans="1:2" ht="15.75" thickTop="1" x14ac:dyDescent="0.25">
      <c r="B10" s="70"/>
    </row>
    <row r="11" spans="1:2" x14ac:dyDescent="0.25">
      <c r="A11" s="63" t="s">
        <v>109</v>
      </c>
      <c r="B11" s="62">
        <v>100000</v>
      </c>
    </row>
    <row r="12" spans="1:2" x14ac:dyDescent="0.25">
      <c r="A12" s="63" t="s">
        <v>110</v>
      </c>
      <c r="B12" s="66">
        <v>5</v>
      </c>
    </row>
    <row r="13" spans="1:2" x14ac:dyDescent="0.25">
      <c r="A13" s="63" t="s">
        <v>107</v>
      </c>
      <c r="B13" s="62">
        <v>55000</v>
      </c>
    </row>
    <row r="14" spans="1:2" x14ac:dyDescent="0.25">
      <c r="A14" s="63" t="s">
        <v>108</v>
      </c>
      <c r="B14" s="66">
        <v>1.75</v>
      </c>
    </row>
    <row r="16" spans="1:2" x14ac:dyDescent="0.25">
      <c r="A16" s="63" t="s">
        <v>111</v>
      </c>
      <c r="B16" s="67">
        <v>1</v>
      </c>
    </row>
    <row r="17" spans="1:4" x14ac:dyDescent="0.25">
      <c r="B17" s="67"/>
    </row>
    <row r="18" spans="1:4" x14ac:dyDescent="0.25">
      <c r="C18" s="68" t="s">
        <v>113</v>
      </c>
      <c r="D18" s="69">
        <f>B16</f>
        <v>1</v>
      </c>
    </row>
    <row r="19" spans="1:4" x14ac:dyDescent="0.25">
      <c r="C19" t="str">
        <f>A5</f>
        <v>Sales</v>
      </c>
      <c r="D19" s="62">
        <f>B5*B16</f>
        <v>100000</v>
      </c>
    </row>
    <row r="20" spans="1:4" x14ac:dyDescent="0.25">
      <c r="C20" t="str">
        <f>A6</f>
        <v>Variable costs</v>
      </c>
      <c r="D20" s="64">
        <f>B14*(B11/B12)*B16</f>
        <v>35000</v>
      </c>
    </row>
    <row r="21" spans="1:4" x14ac:dyDescent="0.25">
      <c r="C21" t="str">
        <f>A7</f>
        <v>Contribution</v>
      </c>
      <c r="D21" s="62">
        <f>D19-D20</f>
        <v>65000</v>
      </c>
    </row>
    <row r="22" spans="1:4" x14ac:dyDescent="0.25">
      <c r="C22" t="str">
        <f>A8</f>
        <v>Fixed costs</v>
      </c>
      <c r="D22" s="62">
        <f>B13</f>
        <v>55000</v>
      </c>
    </row>
    <row r="23" spans="1:4" ht="15.75" thickBot="1" x14ac:dyDescent="0.3">
      <c r="C23" t="str">
        <f>A9</f>
        <v>Net profit</v>
      </c>
      <c r="D23" s="65">
        <f>D21-D22</f>
        <v>10000</v>
      </c>
    </row>
    <row r="24" spans="1:4" ht="15.75" thickTop="1" x14ac:dyDescent="0.25">
      <c r="D24" s="62">
        <f>D25*B12-D25*B14-B13</f>
        <v>10000</v>
      </c>
    </row>
    <row r="25" spans="1:4" x14ac:dyDescent="0.25">
      <c r="A25" t="s">
        <v>115</v>
      </c>
      <c r="D25" s="62">
        <f>B11/B12</f>
        <v>20000</v>
      </c>
    </row>
  </sheetData>
  <scenarios current="4" show="1" sqref="D18 D19 D20">
    <scenario name="Base (100%) Case" locked="1" count="1" user="Duncan Williamson" comment="Created by Duncan Williamson on 30/06/2009">
      <inputCells r="B16" val="1" numFmtId="9"/>
    </scenario>
    <scenario name="120% Case" locked="1" count="1" user="Duncan Williamson" comment="Created by Duncan Williamson on 30/06/2009_x000a_Modified by Duncan Williamson on 23/12/2009">
      <inputCells r="B16" val="1.2" numFmtId="9"/>
    </scenario>
    <scenario name="110% Case" locked="1" count="1" user="Duncan Williamson" comment="Created by Duncan Williamson on 30/06/2009_x000a_Modified by Duncan Williamson on 23/12/2009">
      <inputCells r="B16" val="1.1" numFmtId="9"/>
    </scenario>
    <scenario name="90% Case" locked="1" count="1" user="Duncan Williamson" comment="Created by Duncan Williamson on 30/06/2009">
      <inputCells r="B16" val="0.9" numFmtId="9"/>
    </scenario>
    <scenario name="80% Case" locked="1" count="1" user="Duncan Williamson" comment="Created by Duncan Williamson on 30/06/2009_x000a_Modified by Duncan Williamson on 23/12/2009">
      <inputCells r="B16" val="0.8" numFmtId="9"/>
    </scenario>
  </scenarios>
  <pageMargins left="0.7" right="0.7" top="0.75" bottom="0.75" header="0.3" footer="0.3"/>
  <ignoredErrors>
    <ignoredError sqref="D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I13"/>
  <sheetViews>
    <sheetView showGridLines="0" workbookViewId="0"/>
  </sheetViews>
  <sheetFormatPr defaultRowHeight="15" outlineLevelRow="1" outlineLevelCol="1" x14ac:dyDescent="0.25"/>
  <cols>
    <col min="3" max="3" width="6.28515625" customWidth="1"/>
    <col min="4" max="9" width="14.85546875" bestFit="1" customWidth="1" outlineLevel="1"/>
  </cols>
  <sheetData>
    <row r="1" spans="2:9" ht="15.75" thickBot="1" x14ac:dyDescent="0.3"/>
    <row r="2" spans="2:9" ht="15.75" x14ac:dyDescent="0.25">
      <c r="B2" s="80" t="s">
        <v>17</v>
      </c>
      <c r="C2" s="80"/>
      <c r="D2" s="13"/>
      <c r="E2" s="13"/>
      <c r="F2" s="13"/>
      <c r="G2" s="13"/>
      <c r="H2" s="13"/>
      <c r="I2" s="13"/>
    </row>
    <row r="3" spans="2:9" ht="15.75" collapsed="1" x14ac:dyDescent="0.25">
      <c r="B3" s="79"/>
      <c r="C3" s="79"/>
      <c r="D3" s="14" t="s">
        <v>19</v>
      </c>
      <c r="E3" s="14" t="s">
        <v>145</v>
      </c>
      <c r="F3" s="14" t="s">
        <v>146</v>
      </c>
      <c r="G3" s="14" t="s">
        <v>148</v>
      </c>
      <c r="H3" s="14" t="s">
        <v>149</v>
      </c>
      <c r="I3" s="14" t="s">
        <v>150</v>
      </c>
    </row>
    <row r="4" spans="2:9" ht="67.5" hidden="1" outlineLevel="1" x14ac:dyDescent="0.25">
      <c r="B4" s="81"/>
      <c r="C4" s="81"/>
      <c r="D4" s="1"/>
      <c r="E4" s="16" t="s">
        <v>90</v>
      </c>
      <c r="F4" s="16" t="s">
        <v>147</v>
      </c>
      <c r="G4" s="16" t="s">
        <v>147</v>
      </c>
      <c r="H4" s="16" t="s">
        <v>90</v>
      </c>
      <c r="I4" s="16" t="s">
        <v>90</v>
      </c>
    </row>
    <row r="5" spans="2:9" x14ac:dyDescent="0.25">
      <c r="B5" s="82" t="s">
        <v>18</v>
      </c>
      <c r="C5" s="82"/>
      <c r="D5" s="4"/>
      <c r="E5" s="4"/>
      <c r="F5" s="4"/>
      <c r="G5" s="4"/>
      <c r="H5" s="4"/>
      <c r="I5" s="4"/>
    </row>
    <row r="6" spans="2:9" outlineLevel="1" x14ac:dyDescent="0.25">
      <c r="B6" s="81"/>
      <c r="C6" s="81" t="s">
        <v>141</v>
      </c>
      <c r="D6" s="84">
        <v>1.2</v>
      </c>
      <c r="E6" s="87">
        <v>1</v>
      </c>
      <c r="F6" s="87">
        <v>1.2</v>
      </c>
      <c r="G6" s="87">
        <v>1.1000000000000001</v>
      </c>
      <c r="H6" s="87">
        <v>0.9</v>
      </c>
      <c r="I6" s="87">
        <v>0.8</v>
      </c>
    </row>
    <row r="7" spans="2:9" x14ac:dyDescent="0.25">
      <c r="B7" s="82" t="s">
        <v>20</v>
      </c>
      <c r="C7" s="82"/>
      <c r="D7" s="4"/>
      <c r="E7" s="4"/>
      <c r="F7" s="4"/>
      <c r="G7" s="4"/>
      <c r="H7" s="4"/>
      <c r="I7" s="4"/>
    </row>
    <row r="8" spans="2:9" outlineLevel="1" x14ac:dyDescent="0.25">
      <c r="B8" s="81"/>
      <c r="C8" s="81" t="s">
        <v>142</v>
      </c>
      <c r="D8" s="84">
        <v>1.2</v>
      </c>
      <c r="E8" s="84">
        <v>1</v>
      </c>
      <c r="F8" s="84">
        <v>1.2</v>
      </c>
      <c r="G8" s="84">
        <v>1.1000000000000001</v>
      </c>
      <c r="H8" s="84">
        <v>0.9</v>
      </c>
      <c r="I8" s="84">
        <v>0.8</v>
      </c>
    </row>
    <row r="9" spans="2:9" outlineLevel="1" x14ac:dyDescent="0.25">
      <c r="B9" s="81"/>
      <c r="C9" s="81" t="s">
        <v>143</v>
      </c>
      <c r="D9" s="85">
        <v>120000</v>
      </c>
      <c r="E9" s="85">
        <v>100000</v>
      </c>
      <c r="F9" s="85">
        <v>120000</v>
      </c>
      <c r="G9" s="85">
        <v>110000</v>
      </c>
      <c r="H9" s="85">
        <v>90000</v>
      </c>
      <c r="I9" s="85">
        <v>80000</v>
      </c>
    </row>
    <row r="10" spans="2:9" ht="15.75" outlineLevel="1" thickBot="1" x14ac:dyDescent="0.3">
      <c r="B10" s="83"/>
      <c r="C10" s="83" t="s">
        <v>144</v>
      </c>
      <c r="D10" s="86">
        <v>42000</v>
      </c>
      <c r="E10" s="86">
        <v>35000</v>
      </c>
      <c r="F10" s="86">
        <v>42000</v>
      </c>
      <c r="G10" s="86">
        <v>38500</v>
      </c>
      <c r="H10" s="86">
        <v>31500</v>
      </c>
      <c r="I10" s="86">
        <v>28000</v>
      </c>
    </row>
    <row r="11" spans="2:9" x14ac:dyDescent="0.25">
      <c r="B11" t="s">
        <v>21</v>
      </c>
    </row>
    <row r="12" spans="2:9" x14ac:dyDescent="0.25">
      <c r="B12" t="s">
        <v>22</v>
      </c>
    </row>
    <row r="13" spans="2:9" x14ac:dyDescent="0.25">
      <c r="B13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x14ac:dyDescent="0.25"/>
  <cols>
    <col min="1" max="1" width="29.42578125" customWidth="1"/>
    <col min="2" max="7" width="5.28515625" customWidth="1"/>
  </cols>
  <sheetData>
    <row r="1" spans="1:7" x14ac:dyDescent="0.25">
      <c r="A1" s="26" t="s">
        <v>34</v>
      </c>
    </row>
    <row r="2" spans="1:7" x14ac:dyDescent="0.25">
      <c r="A2" t="s">
        <v>53</v>
      </c>
    </row>
    <row r="4" spans="1:7" x14ac:dyDescent="0.25">
      <c r="A4" s="30" t="s">
        <v>54</v>
      </c>
      <c r="B4" s="30"/>
      <c r="C4" s="30"/>
      <c r="D4" s="30"/>
      <c r="E4" s="30"/>
      <c r="F4" s="30"/>
      <c r="G4" s="30"/>
    </row>
    <row r="5" spans="1:7" x14ac:dyDescent="0.25">
      <c r="A5" t="s">
        <v>35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</row>
    <row r="6" spans="1:7" x14ac:dyDescent="0.25">
      <c r="A6" t="s">
        <v>36</v>
      </c>
    </row>
    <row r="7" spans="1:7" x14ac:dyDescent="0.25">
      <c r="A7" t="s">
        <v>37</v>
      </c>
      <c r="B7" s="24">
        <v>4.8</v>
      </c>
      <c r="C7" s="24">
        <v>8.4</v>
      </c>
      <c r="D7" s="24">
        <v>10.8</v>
      </c>
      <c r="E7" s="24">
        <v>16.8</v>
      </c>
      <c r="F7" s="24">
        <v>22.8</v>
      </c>
      <c r="G7" s="24">
        <v>26.4</v>
      </c>
    </row>
    <row r="8" spans="1:7" x14ac:dyDescent="0.25">
      <c r="A8" t="s">
        <v>38</v>
      </c>
      <c r="B8" s="24"/>
      <c r="C8" s="24"/>
      <c r="D8" s="24"/>
      <c r="E8" s="24"/>
      <c r="F8" s="24"/>
      <c r="G8" s="24"/>
    </row>
    <row r="9" spans="1:7" x14ac:dyDescent="0.25">
      <c r="A9" t="s">
        <v>39</v>
      </c>
      <c r="B9" s="24">
        <v>6</v>
      </c>
      <c r="C9" s="24">
        <v>6</v>
      </c>
      <c r="D9" s="24">
        <v>6</v>
      </c>
      <c r="E9" s="24">
        <v>6</v>
      </c>
      <c r="F9" s="24">
        <v>6</v>
      </c>
      <c r="G9" s="24">
        <v>7</v>
      </c>
    </row>
    <row r="10" spans="1:7" x14ac:dyDescent="0.25">
      <c r="A10" t="s">
        <v>40</v>
      </c>
      <c r="B10" s="24">
        <v>4</v>
      </c>
      <c r="C10" s="24">
        <v>2</v>
      </c>
      <c r="D10" s="24">
        <v>1</v>
      </c>
      <c r="E10" s="24">
        <v>1</v>
      </c>
      <c r="F10" s="24">
        <v>1</v>
      </c>
      <c r="G10" s="24">
        <v>1</v>
      </c>
    </row>
    <row r="11" spans="1:7" x14ac:dyDescent="0.25">
      <c r="A11" t="s">
        <v>41</v>
      </c>
      <c r="B11" s="24">
        <v>1</v>
      </c>
      <c r="C11" s="24">
        <v>1</v>
      </c>
      <c r="D11" s="24">
        <v>1</v>
      </c>
      <c r="E11" s="24">
        <v>1</v>
      </c>
      <c r="F11" s="24">
        <v>1</v>
      </c>
      <c r="G11" s="24">
        <v>1</v>
      </c>
    </row>
    <row r="12" spans="1:7" x14ac:dyDescent="0.25">
      <c r="A12" t="s">
        <v>42</v>
      </c>
      <c r="B12" s="24">
        <v>0.5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</row>
    <row r="13" spans="1:7" x14ac:dyDescent="0.25">
      <c r="A13" t="s">
        <v>43</v>
      </c>
      <c r="B13" s="25">
        <v>0</v>
      </c>
      <c r="C13" s="25">
        <v>0.5</v>
      </c>
      <c r="D13" s="25">
        <v>0.5</v>
      </c>
      <c r="E13" s="25">
        <v>0.5</v>
      </c>
      <c r="F13" s="25">
        <v>0.5</v>
      </c>
      <c r="G13" s="25">
        <v>0.5</v>
      </c>
    </row>
    <row r="14" spans="1:7" x14ac:dyDescent="0.25">
      <c r="A14" s="26" t="s">
        <v>44</v>
      </c>
      <c r="B14" s="28">
        <f t="shared" ref="B14:G14" si="0">SUM(B9:B13)</f>
        <v>11.5</v>
      </c>
      <c r="C14" s="28">
        <f t="shared" si="0"/>
        <v>9.5</v>
      </c>
      <c r="D14" s="28">
        <f t="shared" si="0"/>
        <v>8.5</v>
      </c>
      <c r="E14" s="28">
        <f t="shared" si="0"/>
        <v>8.5</v>
      </c>
      <c r="F14" s="28">
        <f t="shared" si="0"/>
        <v>8.5</v>
      </c>
      <c r="G14" s="28">
        <f t="shared" si="0"/>
        <v>9.5</v>
      </c>
    </row>
    <row r="15" spans="1:7" x14ac:dyDescent="0.25">
      <c r="A15" t="s">
        <v>45</v>
      </c>
      <c r="B15" s="24">
        <f>B7-B14</f>
        <v>-6.7</v>
      </c>
      <c r="C15" s="24">
        <f t="shared" ref="C15:G15" si="1">C7-C14</f>
        <v>-1.0999999999999996</v>
      </c>
      <c r="D15" s="24">
        <f t="shared" si="1"/>
        <v>2.3000000000000007</v>
      </c>
      <c r="E15" s="24">
        <f t="shared" si="1"/>
        <v>8.3000000000000007</v>
      </c>
      <c r="F15" s="24">
        <f t="shared" si="1"/>
        <v>14.3</v>
      </c>
      <c r="G15" s="24">
        <f t="shared" si="1"/>
        <v>16.899999999999999</v>
      </c>
    </row>
    <row r="16" spans="1:7" x14ac:dyDescent="0.25">
      <c r="A16" t="s">
        <v>46</v>
      </c>
      <c r="B16" s="25">
        <v>1</v>
      </c>
      <c r="C16" s="25">
        <v>1</v>
      </c>
      <c r="D16" s="25">
        <v>1</v>
      </c>
      <c r="E16" s="25">
        <v>1</v>
      </c>
      <c r="F16" s="25">
        <v>1</v>
      </c>
      <c r="G16" s="25">
        <v>1</v>
      </c>
    </row>
    <row r="17" spans="1:7" x14ac:dyDescent="0.25">
      <c r="A17" s="26" t="s">
        <v>47</v>
      </c>
      <c r="B17" s="28">
        <f>B15-B16</f>
        <v>-7.7</v>
      </c>
      <c r="C17" s="28">
        <f t="shared" ref="C17:G17" si="2">C15-C16</f>
        <v>-2.0999999999999996</v>
      </c>
      <c r="D17" s="28">
        <f t="shared" si="2"/>
        <v>1.3000000000000007</v>
      </c>
      <c r="E17" s="28">
        <f t="shared" si="2"/>
        <v>7.3000000000000007</v>
      </c>
      <c r="F17" s="28">
        <f t="shared" si="2"/>
        <v>13.3</v>
      </c>
      <c r="G17" s="28">
        <f t="shared" si="2"/>
        <v>15.899999999999999</v>
      </c>
    </row>
    <row r="18" spans="1:7" x14ac:dyDescent="0.25">
      <c r="A18" t="s">
        <v>48</v>
      </c>
      <c r="B18" s="25">
        <f>B17*0.36</f>
        <v>-2.7719999999999998</v>
      </c>
      <c r="C18" s="25">
        <f t="shared" ref="C18:G18" si="3">C17*0.36</f>
        <v>-0.75599999999999989</v>
      </c>
      <c r="D18" s="25">
        <f t="shared" si="3"/>
        <v>0.46800000000000025</v>
      </c>
      <c r="E18" s="25">
        <f t="shared" si="3"/>
        <v>2.6280000000000001</v>
      </c>
      <c r="F18" s="25">
        <f t="shared" si="3"/>
        <v>4.7880000000000003</v>
      </c>
      <c r="G18" s="25">
        <f t="shared" si="3"/>
        <v>5.7239999999999993</v>
      </c>
    </row>
    <row r="19" spans="1:7" x14ac:dyDescent="0.25">
      <c r="A19" s="26" t="s">
        <v>49</v>
      </c>
      <c r="B19" s="28">
        <f>B17-B18</f>
        <v>-4.9280000000000008</v>
      </c>
      <c r="C19" s="28">
        <f t="shared" ref="C19:G19" si="4">C17-C18</f>
        <v>-1.3439999999999999</v>
      </c>
      <c r="D19" s="28">
        <f t="shared" si="4"/>
        <v>0.83200000000000052</v>
      </c>
      <c r="E19" s="28">
        <f t="shared" si="4"/>
        <v>4.6720000000000006</v>
      </c>
      <c r="F19" s="28">
        <f t="shared" si="4"/>
        <v>8.5120000000000005</v>
      </c>
      <c r="G19" s="28">
        <f t="shared" si="4"/>
        <v>10.175999999999998</v>
      </c>
    </row>
    <row r="20" spans="1:7" x14ac:dyDescent="0.25">
      <c r="A20" s="29" t="s">
        <v>50</v>
      </c>
      <c r="B20" s="24">
        <v>1</v>
      </c>
      <c r="C20" s="24">
        <v>1</v>
      </c>
      <c r="D20" s="24">
        <v>1</v>
      </c>
      <c r="E20" s="24">
        <v>1</v>
      </c>
      <c r="F20" s="24">
        <v>1</v>
      </c>
      <c r="G20" s="24">
        <v>1</v>
      </c>
    </row>
    <row r="21" spans="1:7" x14ac:dyDescent="0.25">
      <c r="A21" s="29" t="s">
        <v>51</v>
      </c>
      <c r="B21" s="24">
        <v>10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</row>
    <row r="22" spans="1:7" ht="15.75" thickBot="1" x14ac:dyDescent="0.3">
      <c r="A22" s="26" t="s">
        <v>52</v>
      </c>
      <c r="B22" s="27">
        <f>B19+B20-B21</f>
        <v>-13.928000000000001</v>
      </c>
      <c r="C22" s="27">
        <f t="shared" ref="C22:G22" si="5">C19+C20-C21</f>
        <v>-0.34399999999999986</v>
      </c>
      <c r="D22" s="27">
        <f t="shared" si="5"/>
        <v>1.8320000000000005</v>
      </c>
      <c r="E22" s="27">
        <f t="shared" si="5"/>
        <v>5.6720000000000006</v>
      </c>
      <c r="F22" s="27">
        <f t="shared" si="5"/>
        <v>9.5120000000000005</v>
      </c>
      <c r="G22" s="27">
        <f t="shared" si="5"/>
        <v>11.175999999999998</v>
      </c>
    </row>
    <row r="23" spans="1:7" ht="15.75" thickTop="1" x14ac:dyDescent="0.25"/>
  </sheetData>
  <scenarios current="3" show="3" sqref="B22:G22">
    <scenario name="Base Case" locked="1" count="6" user="Duncan Williamson" comment="Created by Duncan Williamson on 30/06/2009_x000a_Modified by Duncan Williamson on 23/12/2009">
      <inputCells r="B7" val="4" numFmtId="165"/>
      <inputCells r="C7" val="7" numFmtId="165"/>
      <inputCells r="D7" val="9" numFmtId="165"/>
      <inputCells r="E7" val="14" numFmtId="165"/>
      <inputCells r="F7" val="19" numFmtId="165"/>
      <inputCells r="G7" val="22" numFmtId="165"/>
    </scenario>
    <scenario name="Incremental Sales Two Times Base Case" locked="1" count="6" user="Duncan Williamson" comment="Created by Duncan Williamson on 30/06/2009_x000a_In this case I have doubled the incremental sales values_x000a_Modified by Duncan Williamson on 23/12/2009">
      <inputCells r="B7" val="8" numFmtId="165"/>
      <inputCells r="C7" val="14" numFmtId="165"/>
      <inputCells r="D7" val="18" numFmtId="165"/>
      <inputCells r="E7" val="28" numFmtId="165"/>
      <inputCells r="F7" val="38" numFmtId="165"/>
      <inputCells r="G7" val="44" numFmtId="165"/>
    </scenario>
    <scenario name="Incremental Sales Half of Base Case " locked="1" count="6" user="Duncan Williamson" comment="Created by Duncan Williamson on 30/06/2009_x000a_I am showing incremental sales here to be half of the base case sales values">
      <inputCells r="B7" val="2" numFmtId="165"/>
      <inputCells r="C7" val="3.5" numFmtId="165"/>
      <inputCells r="D7" val="4.5" numFmtId="165"/>
      <inputCells r="E7" val="7" numFmtId="165"/>
      <inputCells r="F7" val="9.5" numFmtId="165"/>
      <inputCells r="G7" val="11" numFmtId="165"/>
    </scenario>
    <scenario name="Incremental Sales 120%, Advertising Twice Base Case " locked="1" count="12" user="Duncan Williamson" comment="Created by Duncan Williamson on 30/06/2009_x000a_In this scenario I have doubled the advertising budget and increased incremental sales by 20% as a result">
      <inputCells r="B7" val="4.8" numFmtId="165"/>
      <inputCells r="C7" val="8.4" numFmtId="165"/>
      <inputCells r="D7" val="10.8" numFmtId="165"/>
      <inputCells r="E7" val="16.8" numFmtId="165"/>
      <inputCells r="F7" val="22.8" numFmtId="165"/>
      <inputCells r="G7" val="26.4" numFmtId="165"/>
      <inputCells r="B10" val="4" numFmtId="165"/>
      <inputCells r="C10" val="2" numFmtId="165"/>
      <inputCells r="D10" val="1" numFmtId="165"/>
      <inputCells r="E10" val="1" numFmtId="165"/>
      <inputCells r="F10" val="1" numFmtId="165"/>
      <inputCells r="G10" val="1" numFmtId="165"/>
    </scenario>
    <scenario name="Incremental Sales 70%, Advertising 50% of Base Case " locked="1" count="12" user="Duncan Williamson" comment="Created by Duncan Williamson on 30/06/2009_x000a_In the scenario I am cutting the advertising budget by 50% of the base case and cutting incremental sales to 70% of their base case values as a result_x000a_Modified by Duncan Williamson on 23/12/2009">
      <inputCells r="B7" val="2.8" numFmtId="165"/>
      <inputCells r="C7" val="4.9" numFmtId="165"/>
      <inputCells r="D7" val="6.3" numFmtId="165"/>
      <inputCells r="E7" val="9.8" numFmtId="165"/>
      <inputCells r="F7" val="13.3" numFmtId="165"/>
      <inputCells r="G7" val="15.4" numFmtId="165"/>
      <inputCells r="B10" val="1" numFmtId="165"/>
      <inputCells r="C10" val="0.5" numFmtId="165"/>
      <inputCells r="D10" val="0.25" numFmtId="165"/>
      <inputCells r="E10" val="0.25" numFmtId="165"/>
      <inputCells r="F10" val="0.25" numFmtId="165"/>
      <inputCells r="G10" val="0.25" numFmtId="165"/>
    </scenario>
  </scenarios>
  <pageMargins left="0.7" right="0.7" top="0.75" bottom="0.75" header="0.3" footer="0.3"/>
  <ignoredErrors>
    <ignoredError sqref="B18:G1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D21" sqref="D21"/>
    </sheetView>
  </sheetViews>
  <sheetFormatPr defaultRowHeight="15" x14ac:dyDescent="0.25"/>
  <cols>
    <col min="1" max="1" width="53.140625" bestFit="1" customWidth="1"/>
    <col min="2" max="2" width="13.5703125" bestFit="1" customWidth="1"/>
    <col min="3" max="4" width="6.7109375" bestFit="1" customWidth="1"/>
    <col min="5" max="6" width="6" bestFit="1" customWidth="1"/>
    <col min="7" max="7" width="7" bestFit="1" customWidth="1"/>
  </cols>
  <sheetData>
    <row r="1" spans="1:7" x14ac:dyDescent="0.25">
      <c r="A1" s="5" t="s">
        <v>139</v>
      </c>
      <c r="B1" t="s">
        <v>31</v>
      </c>
    </row>
    <row r="2" spans="1:7" x14ac:dyDescent="0.25">
      <c r="A2" s="5" t="s">
        <v>140</v>
      </c>
      <c r="B2" t="s">
        <v>31</v>
      </c>
    </row>
    <row r="4" spans="1:7" x14ac:dyDescent="0.25">
      <c r="B4" s="5" t="s">
        <v>28</v>
      </c>
    </row>
    <row r="5" spans="1:7" x14ac:dyDescent="0.25">
      <c r="A5" s="5" t="s">
        <v>29</v>
      </c>
      <c r="B5" t="s">
        <v>100</v>
      </c>
      <c r="C5" t="s">
        <v>101</v>
      </c>
      <c r="D5" t="s">
        <v>135</v>
      </c>
      <c r="E5" t="s">
        <v>136</v>
      </c>
      <c r="F5" t="s">
        <v>137</v>
      </c>
      <c r="G5" t="s">
        <v>138</v>
      </c>
    </row>
    <row r="6" spans="1:7" x14ac:dyDescent="0.25">
      <c r="A6" s="6" t="s">
        <v>89</v>
      </c>
      <c r="B6" s="7"/>
      <c r="C6" s="7"/>
      <c r="D6" s="7"/>
      <c r="E6" s="7"/>
      <c r="F6" s="7"/>
      <c r="G6" s="7"/>
    </row>
    <row r="7" spans="1:7" x14ac:dyDescent="0.25">
      <c r="A7" s="78" t="s">
        <v>95</v>
      </c>
      <c r="B7" s="7">
        <v>-13.928000000000001</v>
      </c>
      <c r="C7" s="7">
        <v>-0.34399999999999986</v>
      </c>
      <c r="D7" s="7">
        <v>1.8320000000000005</v>
      </c>
      <c r="E7" s="7">
        <v>5.6720000000000006</v>
      </c>
      <c r="F7" s="7">
        <v>9.5120000000000005</v>
      </c>
      <c r="G7" s="7">
        <v>11.175999999999998</v>
      </c>
    </row>
    <row r="8" spans="1:7" x14ac:dyDescent="0.25">
      <c r="A8" s="78" t="s">
        <v>97</v>
      </c>
      <c r="B8" s="7">
        <v>-13.288</v>
      </c>
      <c r="C8" s="7">
        <v>-1.6239999999999997</v>
      </c>
      <c r="D8" s="7">
        <v>-0.56800000000000006</v>
      </c>
      <c r="E8" s="7">
        <v>1.6720000000000006</v>
      </c>
      <c r="F8" s="7">
        <v>3.9120000000000008</v>
      </c>
      <c r="G8" s="7">
        <v>4.6159999999999997</v>
      </c>
    </row>
    <row r="9" spans="1:7" x14ac:dyDescent="0.25">
      <c r="A9" s="6" t="s">
        <v>93</v>
      </c>
      <c r="B9" s="7"/>
      <c r="C9" s="7"/>
      <c r="D9" s="7"/>
      <c r="E9" s="7"/>
      <c r="F9" s="7"/>
      <c r="G9" s="7"/>
    </row>
    <row r="10" spans="1:7" x14ac:dyDescent="0.25">
      <c r="A10" s="78" t="s">
        <v>95</v>
      </c>
      <c r="B10" s="7">
        <v>-15.72</v>
      </c>
      <c r="C10" s="7">
        <v>-3.4800000000000004</v>
      </c>
      <c r="D10" s="7">
        <v>-2.2000000000000002</v>
      </c>
      <c r="E10" s="7">
        <v>-0.60000000000000009</v>
      </c>
      <c r="F10" s="7">
        <v>1</v>
      </c>
      <c r="G10" s="7">
        <v>1.32</v>
      </c>
    </row>
    <row r="11" spans="1:7" x14ac:dyDescent="0.25">
      <c r="A11" s="78" t="s">
        <v>97</v>
      </c>
      <c r="B11" s="7">
        <v>-13.288</v>
      </c>
      <c r="C11" s="7">
        <v>-1.6239999999999997</v>
      </c>
      <c r="D11" s="7">
        <v>-0.56800000000000006</v>
      </c>
      <c r="E11" s="7">
        <v>1.6720000000000006</v>
      </c>
      <c r="F11" s="7">
        <v>3.9120000000000008</v>
      </c>
      <c r="G11" s="7">
        <v>4.6159999999999997</v>
      </c>
    </row>
    <row r="12" spans="1:7" x14ac:dyDescent="0.25">
      <c r="A12" s="6" t="s">
        <v>91</v>
      </c>
      <c r="B12" s="7"/>
      <c r="C12" s="7"/>
      <c r="D12" s="7"/>
      <c r="E12" s="7"/>
      <c r="F12" s="7"/>
      <c r="G12" s="7"/>
    </row>
    <row r="13" spans="1:7" x14ac:dyDescent="0.25">
      <c r="A13" s="78" t="s">
        <v>95</v>
      </c>
      <c r="B13" s="7">
        <v>-11.879999999999999</v>
      </c>
      <c r="C13" s="7">
        <v>3.24</v>
      </c>
      <c r="D13" s="7">
        <v>6.4399999999999995</v>
      </c>
      <c r="E13" s="7">
        <v>12.84</v>
      </c>
      <c r="F13" s="7">
        <v>19.240000000000002</v>
      </c>
      <c r="G13" s="7">
        <v>22.44</v>
      </c>
    </row>
    <row r="14" spans="1:7" x14ac:dyDescent="0.25">
      <c r="A14" s="78" t="s">
        <v>97</v>
      </c>
      <c r="B14" s="7">
        <v>-13.288</v>
      </c>
      <c r="C14" s="7">
        <v>-1.6239999999999997</v>
      </c>
      <c r="D14" s="7">
        <v>-0.56800000000000006</v>
      </c>
      <c r="E14" s="7">
        <v>1.6720000000000006</v>
      </c>
      <c r="F14" s="7">
        <v>3.9120000000000008</v>
      </c>
      <c r="G14" s="7">
        <v>4.6159999999999997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 x14ac:dyDescent="0.25"/>
  <cols>
    <col min="1" max="1" width="22.5703125" bestFit="1" customWidth="1"/>
    <col min="2" max="2" width="7.140625" bestFit="1" customWidth="1"/>
  </cols>
  <sheetData>
    <row r="1" spans="1:2" x14ac:dyDescent="0.25">
      <c r="A1" s="5" t="s">
        <v>133</v>
      </c>
      <c r="B1" t="s">
        <v>31</v>
      </c>
    </row>
    <row r="2" spans="1:2" x14ac:dyDescent="0.25">
      <c r="A2" s="5" t="s">
        <v>134</v>
      </c>
      <c r="B2" t="s">
        <v>31</v>
      </c>
    </row>
    <row r="4" spans="1:2" x14ac:dyDescent="0.25">
      <c r="A4" s="5" t="s">
        <v>29</v>
      </c>
      <c r="B4" t="s">
        <v>129</v>
      </c>
    </row>
    <row r="5" spans="1:2" x14ac:dyDescent="0.25">
      <c r="A5" s="6" t="s">
        <v>127</v>
      </c>
      <c r="B5" s="7"/>
    </row>
    <row r="6" spans="1:2" x14ac:dyDescent="0.25">
      <c r="A6" s="78" t="s">
        <v>130</v>
      </c>
      <c r="B6" s="7">
        <v>11745</v>
      </c>
    </row>
    <row r="7" spans="1:2" x14ac:dyDescent="0.25">
      <c r="A7" s="78" t="s">
        <v>131</v>
      </c>
      <c r="B7" s="7">
        <v>8640</v>
      </c>
    </row>
    <row r="8" spans="1:2" x14ac:dyDescent="0.25">
      <c r="A8" s="78" t="s">
        <v>132</v>
      </c>
      <c r="B8" s="7">
        <v>4540</v>
      </c>
    </row>
    <row r="9" spans="1:2" x14ac:dyDescent="0.25">
      <c r="A9" s="6" t="s">
        <v>125</v>
      </c>
      <c r="B9" s="7"/>
    </row>
    <row r="10" spans="1:2" x14ac:dyDescent="0.25">
      <c r="A10" s="78" t="s">
        <v>130</v>
      </c>
      <c r="B10" s="7">
        <v>11745</v>
      </c>
    </row>
    <row r="11" spans="1:2" x14ac:dyDescent="0.25">
      <c r="A11" s="78" t="s">
        <v>131</v>
      </c>
      <c r="B11" s="7">
        <v>2600</v>
      </c>
    </row>
    <row r="12" spans="1:2" x14ac:dyDescent="0.25">
      <c r="A12" s="78" t="s">
        <v>132</v>
      </c>
      <c r="B12" s="7">
        <v>4540</v>
      </c>
    </row>
    <row r="13" spans="1:2" x14ac:dyDescent="0.25">
      <c r="A13" s="6" t="s">
        <v>126</v>
      </c>
      <c r="B13" s="7"/>
    </row>
    <row r="14" spans="1:2" x14ac:dyDescent="0.25">
      <c r="A14" s="78" t="s">
        <v>130</v>
      </c>
      <c r="B14" s="7">
        <v>11745</v>
      </c>
    </row>
    <row r="15" spans="1:2" x14ac:dyDescent="0.25">
      <c r="A15" s="78" t="s">
        <v>131</v>
      </c>
      <c r="B15" s="7">
        <v>3620</v>
      </c>
    </row>
    <row r="16" spans="1:2" x14ac:dyDescent="0.25">
      <c r="A16" s="78" t="s">
        <v>132</v>
      </c>
      <c r="B16" s="7">
        <v>4540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11" sqref="E11"/>
    </sheetView>
  </sheetViews>
  <sheetFormatPr defaultRowHeight="15" x14ac:dyDescent="0.25"/>
  <cols>
    <col min="1" max="1" width="10.5703125" style="72" bestFit="1" customWidth="1"/>
    <col min="2" max="4" width="9.140625" style="72"/>
    <col min="5" max="5" width="10.42578125" style="72" bestFit="1" customWidth="1"/>
    <col min="6" max="6" width="9.140625" style="72"/>
    <col min="7" max="10" width="9.140625" style="72" customWidth="1"/>
    <col min="11" max="256" width="9.140625" style="72"/>
    <col min="257" max="257" width="10.5703125" style="72" bestFit="1" customWidth="1"/>
    <col min="258" max="260" width="9.140625" style="72"/>
    <col min="261" max="261" width="10.42578125" style="72" bestFit="1" customWidth="1"/>
    <col min="262" max="512" width="9.140625" style="72"/>
    <col min="513" max="513" width="10.5703125" style="72" bestFit="1" customWidth="1"/>
    <col min="514" max="516" width="9.140625" style="72"/>
    <col min="517" max="517" width="10.42578125" style="72" bestFit="1" customWidth="1"/>
    <col min="518" max="768" width="9.140625" style="72"/>
    <col min="769" max="769" width="10.5703125" style="72" bestFit="1" customWidth="1"/>
    <col min="770" max="772" width="9.140625" style="72"/>
    <col min="773" max="773" width="10.42578125" style="72" bestFit="1" customWidth="1"/>
    <col min="774" max="1024" width="9.140625" style="72"/>
    <col min="1025" max="1025" width="10.5703125" style="72" bestFit="1" customWidth="1"/>
    <col min="1026" max="1028" width="9.140625" style="72"/>
    <col min="1029" max="1029" width="10.42578125" style="72" bestFit="1" customWidth="1"/>
    <col min="1030" max="1280" width="9.140625" style="72"/>
    <col min="1281" max="1281" width="10.5703125" style="72" bestFit="1" customWidth="1"/>
    <col min="1282" max="1284" width="9.140625" style="72"/>
    <col min="1285" max="1285" width="10.42578125" style="72" bestFit="1" customWidth="1"/>
    <col min="1286" max="1536" width="9.140625" style="72"/>
    <col min="1537" max="1537" width="10.5703125" style="72" bestFit="1" customWidth="1"/>
    <col min="1538" max="1540" width="9.140625" style="72"/>
    <col min="1541" max="1541" width="10.42578125" style="72" bestFit="1" customWidth="1"/>
    <col min="1542" max="1792" width="9.140625" style="72"/>
    <col min="1793" max="1793" width="10.5703125" style="72" bestFit="1" customWidth="1"/>
    <col min="1794" max="1796" width="9.140625" style="72"/>
    <col min="1797" max="1797" width="10.42578125" style="72" bestFit="1" customWidth="1"/>
    <col min="1798" max="2048" width="9.140625" style="72"/>
    <col min="2049" max="2049" width="10.5703125" style="72" bestFit="1" customWidth="1"/>
    <col min="2050" max="2052" width="9.140625" style="72"/>
    <col min="2053" max="2053" width="10.42578125" style="72" bestFit="1" customWidth="1"/>
    <col min="2054" max="2304" width="9.140625" style="72"/>
    <col min="2305" max="2305" width="10.5703125" style="72" bestFit="1" customWidth="1"/>
    <col min="2306" max="2308" width="9.140625" style="72"/>
    <col min="2309" max="2309" width="10.42578125" style="72" bestFit="1" customWidth="1"/>
    <col min="2310" max="2560" width="9.140625" style="72"/>
    <col min="2561" max="2561" width="10.5703125" style="72" bestFit="1" customWidth="1"/>
    <col min="2562" max="2564" width="9.140625" style="72"/>
    <col min="2565" max="2565" width="10.42578125" style="72" bestFit="1" customWidth="1"/>
    <col min="2566" max="2816" width="9.140625" style="72"/>
    <col min="2817" max="2817" width="10.5703125" style="72" bestFit="1" customWidth="1"/>
    <col min="2818" max="2820" width="9.140625" style="72"/>
    <col min="2821" max="2821" width="10.42578125" style="72" bestFit="1" customWidth="1"/>
    <col min="2822" max="3072" width="9.140625" style="72"/>
    <col min="3073" max="3073" width="10.5703125" style="72" bestFit="1" customWidth="1"/>
    <col min="3074" max="3076" width="9.140625" style="72"/>
    <col min="3077" max="3077" width="10.42578125" style="72" bestFit="1" customWidth="1"/>
    <col min="3078" max="3328" width="9.140625" style="72"/>
    <col min="3329" max="3329" width="10.5703125" style="72" bestFit="1" customWidth="1"/>
    <col min="3330" max="3332" width="9.140625" style="72"/>
    <col min="3333" max="3333" width="10.42578125" style="72" bestFit="1" customWidth="1"/>
    <col min="3334" max="3584" width="9.140625" style="72"/>
    <col min="3585" max="3585" width="10.5703125" style="72" bestFit="1" customWidth="1"/>
    <col min="3586" max="3588" width="9.140625" style="72"/>
    <col min="3589" max="3589" width="10.42578125" style="72" bestFit="1" customWidth="1"/>
    <col min="3590" max="3840" width="9.140625" style="72"/>
    <col min="3841" max="3841" width="10.5703125" style="72" bestFit="1" customWidth="1"/>
    <col min="3842" max="3844" width="9.140625" style="72"/>
    <col min="3845" max="3845" width="10.42578125" style="72" bestFit="1" customWidth="1"/>
    <col min="3846" max="4096" width="9.140625" style="72"/>
    <col min="4097" max="4097" width="10.5703125" style="72" bestFit="1" customWidth="1"/>
    <col min="4098" max="4100" width="9.140625" style="72"/>
    <col min="4101" max="4101" width="10.42578125" style="72" bestFit="1" customWidth="1"/>
    <col min="4102" max="4352" width="9.140625" style="72"/>
    <col min="4353" max="4353" width="10.5703125" style="72" bestFit="1" customWidth="1"/>
    <col min="4354" max="4356" width="9.140625" style="72"/>
    <col min="4357" max="4357" width="10.42578125" style="72" bestFit="1" customWidth="1"/>
    <col min="4358" max="4608" width="9.140625" style="72"/>
    <col min="4609" max="4609" width="10.5703125" style="72" bestFit="1" customWidth="1"/>
    <col min="4610" max="4612" width="9.140625" style="72"/>
    <col min="4613" max="4613" width="10.42578125" style="72" bestFit="1" customWidth="1"/>
    <col min="4614" max="4864" width="9.140625" style="72"/>
    <col min="4865" max="4865" width="10.5703125" style="72" bestFit="1" customWidth="1"/>
    <col min="4866" max="4868" width="9.140625" style="72"/>
    <col min="4869" max="4869" width="10.42578125" style="72" bestFit="1" customWidth="1"/>
    <col min="4870" max="5120" width="9.140625" style="72"/>
    <col min="5121" max="5121" width="10.5703125" style="72" bestFit="1" customWidth="1"/>
    <col min="5122" max="5124" width="9.140625" style="72"/>
    <col min="5125" max="5125" width="10.42578125" style="72" bestFit="1" customWidth="1"/>
    <col min="5126" max="5376" width="9.140625" style="72"/>
    <col min="5377" max="5377" width="10.5703125" style="72" bestFit="1" customWidth="1"/>
    <col min="5378" max="5380" width="9.140625" style="72"/>
    <col min="5381" max="5381" width="10.42578125" style="72" bestFit="1" customWidth="1"/>
    <col min="5382" max="5632" width="9.140625" style="72"/>
    <col min="5633" max="5633" width="10.5703125" style="72" bestFit="1" customWidth="1"/>
    <col min="5634" max="5636" width="9.140625" style="72"/>
    <col min="5637" max="5637" width="10.42578125" style="72" bestFit="1" customWidth="1"/>
    <col min="5638" max="5888" width="9.140625" style="72"/>
    <col min="5889" max="5889" width="10.5703125" style="72" bestFit="1" customWidth="1"/>
    <col min="5890" max="5892" width="9.140625" style="72"/>
    <col min="5893" max="5893" width="10.42578125" style="72" bestFit="1" customWidth="1"/>
    <col min="5894" max="6144" width="9.140625" style="72"/>
    <col min="6145" max="6145" width="10.5703125" style="72" bestFit="1" customWidth="1"/>
    <col min="6146" max="6148" width="9.140625" style="72"/>
    <col min="6149" max="6149" width="10.42578125" style="72" bestFit="1" customWidth="1"/>
    <col min="6150" max="6400" width="9.140625" style="72"/>
    <col min="6401" max="6401" width="10.5703125" style="72" bestFit="1" customWidth="1"/>
    <col min="6402" max="6404" width="9.140625" style="72"/>
    <col min="6405" max="6405" width="10.42578125" style="72" bestFit="1" customWidth="1"/>
    <col min="6406" max="6656" width="9.140625" style="72"/>
    <col min="6657" max="6657" width="10.5703125" style="72" bestFit="1" customWidth="1"/>
    <col min="6658" max="6660" width="9.140625" style="72"/>
    <col min="6661" max="6661" width="10.42578125" style="72" bestFit="1" customWidth="1"/>
    <col min="6662" max="6912" width="9.140625" style="72"/>
    <col min="6913" max="6913" width="10.5703125" style="72" bestFit="1" customWidth="1"/>
    <col min="6914" max="6916" width="9.140625" style="72"/>
    <col min="6917" max="6917" width="10.42578125" style="72" bestFit="1" customWidth="1"/>
    <col min="6918" max="7168" width="9.140625" style="72"/>
    <col min="7169" max="7169" width="10.5703125" style="72" bestFit="1" customWidth="1"/>
    <col min="7170" max="7172" width="9.140625" style="72"/>
    <col min="7173" max="7173" width="10.42578125" style="72" bestFit="1" customWidth="1"/>
    <col min="7174" max="7424" width="9.140625" style="72"/>
    <col min="7425" max="7425" width="10.5703125" style="72" bestFit="1" customWidth="1"/>
    <col min="7426" max="7428" width="9.140625" style="72"/>
    <col min="7429" max="7429" width="10.42578125" style="72" bestFit="1" customWidth="1"/>
    <col min="7430" max="7680" width="9.140625" style="72"/>
    <col min="7681" max="7681" width="10.5703125" style="72" bestFit="1" customWidth="1"/>
    <col min="7682" max="7684" width="9.140625" style="72"/>
    <col min="7685" max="7685" width="10.42578125" style="72" bestFit="1" customWidth="1"/>
    <col min="7686" max="7936" width="9.140625" style="72"/>
    <col min="7937" max="7937" width="10.5703125" style="72" bestFit="1" customWidth="1"/>
    <col min="7938" max="7940" width="9.140625" style="72"/>
    <col min="7941" max="7941" width="10.42578125" style="72" bestFit="1" customWidth="1"/>
    <col min="7942" max="8192" width="9.140625" style="72"/>
    <col min="8193" max="8193" width="10.5703125" style="72" bestFit="1" customWidth="1"/>
    <col min="8194" max="8196" width="9.140625" style="72"/>
    <col min="8197" max="8197" width="10.42578125" style="72" bestFit="1" customWidth="1"/>
    <col min="8198" max="8448" width="9.140625" style="72"/>
    <col min="8449" max="8449" width="10.5703125" style="72" bestFit="1" customWidth="1"/>
    <col min="8450" max="8452" width="9.140625" style="72"/>
    <col min="8453" max="8453" width="10.42578125" style="72" bestFit="1" customWidth="1"/>
    <col min="8454" max="8704" width="9.140625" style="72"/>
    <col min="8705" max="8705" width="10.5703125" style="72" bestFit="1" customWidth="1"/>
    <col min="8706" max="8708" width="9.140625" style="72"/>
    <col min="8709" max="8709" width="10.42578125" style="72" bestFit="1" customWidth="1"/>
    <col min="8710" max="8960" width="9.140625" style="72"/>
    <col min="8961" max="8961" width="10.5703125" style="72" bestFit="1" customWidth="1"/>
    <col min="8962" max="8964" width="9.140625" style="72"/>
    <col min="8965" max="8965" width="10.42578125" style="72" bestFit="1" customWidth="1"/>
    <col min="8966" max="9216" width="9.140625" style="72"/>
    <col min="9217" max="9217" width="10.5703125" style="72" bestFit="1" customWidth="1"/>
    <col min="9218" max="9220" width="9.140625" style="72"/>
    <col min="9221" max="9221" width="10.42578125" style="72" bestFit="1" customWidth="1"/>
    <col min="9222" max="9472" width="9.140625" style="72"/>
    <col min="9473" max="9473" width="10.5703125" style="72" bestFit="1" customWidth="1"/>
    <col min="9474" max="9476" width="9.140625" style="72"/>
    <col min="9477" max="9477" width="10.42578125" style="72" bestFit="1" customWidth="1"/>
    <col min="9478" max="9728" width="9.140625" style="72"/>
    <col min="9729" max="9729" width="10.5703125" style="72" bestFit="1" customWidth="1"/>
    <col min="9730" max="9732" width="9.140625" style="72"/>
    <col min="9733" max="9733" width="10.42578125" style="72" bestFit="1" customWidth="1"/>
    <col min="9734" max="9984" width="9.140625" style="72"/>
    <col min="9985" max="9985" width="10.5703125" style="72" bestFit="1" customWidth="1"/>
    <col min="9986" max="9988" width="9.140625" style="72"/>
    <col min="9989" max="9989" width="10.42578125" style="72" bestFit="1" customWidth="1"/>
    <col min="9990" max="10240" width="9.140625" style="72"/>
    <col min="10241" max="10241" width="10.5703125" style="72" bestFit="1" customWidth="1"/>
    <col min="10242" max="10244" width="9.140625" style="72"/>
    <col min="10245" max="10245" width="10.42578125" style="72" bestFit="1" customWidth="1"/>
    <col min="10246" max="10496" width="9.140625" style="72"/>
    <col min="10497" max="10497" width="10.5703125" style="72" bestFit="1" customWidth="1"/>
    <col min="10498" max="10500" width="9.140625" style="72"/>
    <col min="10501" max="10501" width="10.42578125" style="72" bestFit="1" customWidth="1"/>
    <col min="10502" max="10752" width="9.140625" style="72"/>
    <col min="10753" max="10753" width="10.5703125" style="72" bestFit="1" customWidth="1"/>
    <col min="10754" max="10756" width="9.140625" style="72"/>
    <col min="10757" max="10757" width="10.42578125" style="72" bestFit="1" customWidth="1"/>
    <col min="10758" max="11008" width="9.140625" style="72"/>
    <col min="11009" max="11009" width="10.5703125" style="72" bestFit="1" customWidth="1"/>
    <col min="11010" max="11012" width="9.140625" style="72"/>
    <col min="11013" max="11013" width="10.42578125" style="72" bestFit="1" customWidth="1"/>
    <col min="11014" max="11264" width="9.140625" style="72"/>
    <col min="11265" max="11265" width="10.5703125" style="72" bestFit="1" customWidth="1"/>
    <col min="11266" max="11268" width="9.140625" style="72"/>
    <col min="11269" max="11269" width="10.42578125" style="72" bestFit="1" customWidth="1"/>
    <col min="11270" max="11520" width="9.140625" style="72"/>
    <col min="11521" max="11521" width="10.5703125" style="72" bestFit="1" customWidth="1"/>
    <col min="11522" max="11524" width="9.140625" style="72"/>
    <col min="11525" max="11525" width="10.42578125" style="72" bestFit="1" customWidth="1"/>
    <col min="11526" max="11776" width="9.140625" style="72"/>
    <col min="11777" max="11777" width="10.5703125" style="72" bestFit="1" customWidth="1"/>
    <col min="11778" max="11780" width="9.140625" style="72"/>
    <col min="11781" max="11781" width="10.42578125" style="72" bestFit="1" customWidth="1"/>
    <col min="11782" max="12032" width="9.140625" style="72"/>
    <col min="12033" max="12033" width="10.5703125" style="72" bestFit="1" customWidth="1"/>
    <col min="12034" max="12036" width="9.140625" style="72"/>
    <col min="12037" max="12037" width="10.42578125" style="72" bestFit="1" customWidth="1"/>
    <col min="12038" max="12288" width="9.140625" style="72"/>
    <col min="12289" max="12289" width="10.5703125" style="72" bestFit="1" customWidth="1"/>
    <col min="12290" max="12292" width="9.140625" style="72"/>
    <col min="12293" max="12293" width="10.42578125" style="72" bestFit="1" customWidth="1"/>
    <col min="12294" max="12544" width="9.140625" style="72"/>
    <col min="12545" max="12545" width="10.5703125" style="72" bestFit="1" customWidth="1"/>
    <col min="12546" max="12548" width="9.140625" style="72"/>
    <col min="12549" max="12549" width="10.42578125" style="72" bestFit="1" customWidth="1"/>
    <col min="12550" max="12800" width="9.140625" style="72"/>
    <col min="12801" max="12801" width="10.5703125" style="72" bestFit="1" customWidth="1"/>
    <col min="12802" max="12804" width="9.140625" style="72"/>
    <col min="12805" max="12805" width="10.42578125" style="72" bestFit="1" customWidth="1"/>
    <col min="12806" max="13056" width="9.140625" style="72"/>
    <col min="13057" max="13057" width="10.5703125" style="72" bestFit="1" customWidth="1"/>
    <col min="13058" max="13060" width="9.140625" style="72"/>
    <col min="13061" max="13061" width="10.42578125" style="72" bestFit="1" customWidth="1"/>
    <col min="13062" max="13312" width="9.140625" style="72"/>
    <col min="13313" max="13313" width="10.5703125" style="72" bestFit="1" customWidth="1"/>
    <col min="13314" max="13316" width="9.140625" style="72"/>
    <col min="13317" max="13317" width="10.42578125" style="72" bestFit="1" customWidth="1"/>
    <col min="13318" max="13568" width="9.140625" style="72"/>
    <col min="13569" max="13569" width="10.5703125" style="72" bestFit="1" customWidth="1"/>
    <col min="13570" max="13572" width="9.140625" style="72"/>
    <col min="13573" max="13573" width="10.42578125" style="72" bestFit="1" customWidth="1"/>
    <col min="13574" max="13824" width="9.140625" style="72"/>
    <col min="13825" max="13825" width="10.5703125" style="72" bestFit="1" customWidth="1"/>
    <col min="13826" max="13828" width="9.140625" style="72"/>
    <col min="13829" max="13829" width="10.42578125" style="72" bestFit="1" customWidth="1"/>
    <col min="13830" max="14080" width="9.140625" style="72"/>
    <col min="14081" max="14081" width="10.5703125" style="72" bestFit="1" customWidth="1"/>
    <col min="14082" max="14084" width="9.140625" style="72"/>
    <col min="14085" max="14085" width="10.42578125" style="72" bestFit="1" customWidth="1"/>
    <col min="14086" max="14336" width="9.140625" style="72"/>
    <col min="14337" max="14337" width="10.5703125" style="72" bestFit="1" customWidth="1"/>
    <col min="14338" max="14340" width="9.140625" style="72"/>
    <col min="14341" max="14341" width="10.42578125" style="72" bestFit="1" customWidth="1"/>
    <col min="14342" max="14592" width="9.140625" style="72"/>
    <col min="14593" max="14593" width="10.5703125" style="72" bestFit="1" customWidth="1"/>
    <col min="14594" max="14596" width="9.140625" style="72"/>
    <col min="14597" max="14597" width="10.42578125" style="72" bestFit="1" customWidth="1"/>
    <col min="14598" max="14848" width="9.140625" style="72"/>
    <col min="14849" max="14849" width="10.5703125" style="72" bestFit="1" customWidth="1"/>
    <col min="14850" max="14852" width="9.140625" style="72"/>
    <col min="14853" max="14853" width="10.42578125" style="72" bestFit="1" customWidth="1"/>
    <col min="14854" max="15104" width="9.140625" style="72"/>
    <col min="15105" max="15105" width="10.5703125" style="72" bestFit="1" customWidth="1"/>
    <col min="15106" max="15108" width="9.140625" style="72"/>
    <col min="15109" max="15109" width="10.42578125" style="72" bestFit="1" customWidth="1"/>
    <col min="15110" max="15360" width="9.140625" style="72"/>
    <col min="15361" max="15361" width="10.5703125" style="72" bestFit="1" customWidth="1"/>
    <col min="15362" max="15364" width="9.140625" style="72"/>
    <col min="15365" max="15365" width="10.42578125" style="72" bestFit="1" customWidth="1"/>
    <col min="15366" max="15616" width="9.140625" style="72"/>
    <col min="15617" max="15617" width="10.5703125" style="72" bestFit="1" customWidth="1"/>
    <col min="15618" max="15620" width="9.140625" style="72"/>
    <col min="15621" max="15621" width="10.42578125" style="72" bestFit="1" customWidth="1"/>
    <col min="15622" max="15872" width="9.140625" style="72"/>
    <col min="15873" max="15873" width="10.5703125" style="72" bestFit="1" customWidth="1"/>
    <col min="15874" max="15876" width="9.140625" style="72"/>
    <col min="15877" max="15877" width="10.42578125" style="72" bestFit="1" customWidth="1"/>
    <col min="15878" max="16128" width="9.140625" style="72"/>
    <col min="16129" max="16129" width="10.5703125" style="72" bestFit="1" customWidth="1"/>
    <col min="16130" max="16132" width="9.140625" style="72"/>
    <col min="16133" max="16133" width="10.42578125" style="72" bestFit="1" customWidth="1"/>
    <col min="16134" max="16384" width="9.140625" style="72"/>
  </cols>
  <sheetData>
    <row r="1" spans="1:10" x14ac:dyDescent="0.25">
      <c r="A1" s="77" t="s">
        <v>123</v>
      </c>
    </row>
    <row r="2" spans="1:10" x14ac:dyDescent="0.25">
      <c r="A2" s="72" t="s">
        <v>128</v>
      </c>
    </row>
    <row r="4" spans="1:10" x14ac:dyDescent="0.25">
      <c r="A4" s="71" t="s">
        <v>54</v>
      </c>
      <c r="B4" s="71"/>
      <c r="C4" s="71"/>
      <c r="D4" s="71"/>
      <c r="E4" s="71"/>
    </row>
    <row r="5" spans="1:10" x14ac:dyDescent="0.25">
      <c r="B5" s="74" t="s">
        <v>116</v>
      </c>
      <c r="C5" s="74" t="s">
        <v>117</v>
      </c>
      <c r="D5" s="74" t="s">
        <v>118</v>
      </c>
      <c r="E5" s="74" t="s">
        <v>119</v>
      </c>
      <c r="G5"/>
      <c r="H5"/>
      <c r="I5"/>
      <c r="J5"/>
    </row>
    <row r="6" spans="1:10" x14ac:dyDescent="0.25">
      <c r="A6" s="72" t="s">
        <v>120</v>
      </c>
      <c r="B6" s="73">
        <v>1</v>
      </c>
      <c r="C6" s="75">
        <v>15</v>
      </c>
      <c r="D6" s="73">
        <v>40</v>
      </c>
      <c r="E6" s="76">
        <f>B6*C6*D6</f>
        <v>600</v>
      </c>
      <c r="G6"/>
      <c r="H6"/>
      <c r="I6"/>
      <c r="J6"/>
    </row>
    <row r="7" spans="1:10" x14ac:dyDescent="0.25">
      <c r="A7" s="72" t="s">
        <v>121</v>
      </c>
      <c r="B7" s="73">
        <v>3</v>
      </c>
      <c r="C7" s="75">
        <v>8.5</v>
      </c>
      <c r="D7" s="73">
        <v>40</v>
      </c>
      <c r="E7" s="76">
        <f>B7*C7*D7</f>
        <v>1020</v>
      </c>
      <c r="G7"/>
      <c r="H7"/>
      <c r="I7"/>
      <c r="J7"/>
    </row>
    <row r="8" spans="1:10" x14ac:dyDescent="0.25">
      <c r="A8" s="72" t="s">
        <v>124</v>
      </c>
      <c r="B8" s="73">
        <v>1</v>
      </c>
      <c r="C8" s="75">
        <v>9.5</v>
      </c>
      <c r="D8" s="73">
        <v>40</v>
      </c>
      <c r="E8" s="76">
        <f>B8*C8*D8</f>
        <v>380</v>
      </c>
      <c r="G8"/>
      <c r="H8"/>
      <c r="I8"/>
      <c r="J8"/>
    </row>
    <row r="9" spans="1:10" x14ac:dyDescent="0.25">
      <c r="A9" s="72" t="s">
        <v>122</v>
      </c>
      <c r="B9" s="73">
        <v>1</v>
      </c>
      <c r="C9" s="75">
        <v>24</v>
      </c>
      <c r="D9" s="73">
        <v>25</v>
      </c>
      <c r="E9" s="76">
        <f>B9*C9*D9</f>
        <v>600</v>
      </c>
      <c r="G9"/>
      <c r="H9"/>
      <c r="I9"/>
      <c r="J9"/>
    </row>
    <row r="10" spans="1:10" x14ac:dyDescent="0.25">
      <c r="B10" s="73"/>
      <c r="C10" s="73"/>
      <c r="D10" s="73"/>
      <c r="E10" s="76"/>
    </row>
    <row r="11" spans="1:10" x14ac:dyDescent="0.25">
      <c r="A11" s="72" t="s">
        <v>66</v>
      </c>
      <c r="B11" s="73"/>
      <c r="C11" s="73"/>
      <c r="D11" s="73"/>
      <c r="E11" s="76">
        <f>SUM(E6:E10)</f>
        <v>2600</v>
      </c>
    </row>
  </sheetData>
  <scenarios current="5" show="0" sqref="E11">
    <scenario name="Low" locked="1" count="4" user="Duncan Williamson" comment="Created by Duncan Williamson on 30/06/2009">
      <inputCells r="B6" val="1"/>
      <inputCells r="B7" val="3"/>
      <inputCells r="B8" val="1"/>
      <inputCells r="B9" val="1"/>
    </scenario>
    <scenario name="Medium" locked="1" count="4" user="Duncan Williamson" comment="Created by Duncan Williamson on 30/06/2009">
      <inputCells r="B6" val="1"/>
      <inputCells r="B7" val="6"/>
      <inputCells r="B8" val="1"/>
      <inputCells r="B9" val="1"/>
    </scenario>
    <scenario name="High" locked="1" count="4" user="Duncan Williamson" comment="Created by Duncan Williamson on 30/06/2009">
      <inputCells r="B6" val="2"/>
      <inputCells r="B7" val="15"/>
      <inputCells r="B8" val="3"/>
      <inputCells r="B9" val="2"/>
    </scenario>
    <scenario name="Low_2" locked="1" count="8" user="Duncan Williamson" comment="Created by Duncan Williamson on 30/06/2009">
      <inputCells r="B6" val="1"/>
      <inputCells r="B7" val="3"/>
      <inputCells r="B8" val="1"/>
      <inputCells r="B9" val="1"/>
      <inputCells r="D6" val="40"/>
      <inputCells r="D7" val="40"/>
      <inputCells r="D8" val="40"/>
      <inputCells r="D9" val="25"/>
    </scenario>
    <scenario name="Medium_2" locked="1" count="8" user="Duncan Williamson" comment="Created by Duncan Williamson on 30/06/2009">
      <inputCells r="B6" val="1"/>
      <inputCells r="B7" val="6"/>
      <inputCells r="B8" val="1"/>
      <inputCells r="B9" val="1"/>
      <inputCells r="D6" val="48"/>
      <inputCells r="D7" val="52"/>
      <inputCells r="D8" val="44"/>
      <inputCells r="D9" val="31.25"/>
    </scenario>
    <scenario name="High_2" locked="1" count="8" user="Duncan Williamson" comment="Created by Duncan Williamson on 30/06/2009">
      <inputCells r="B6" val="2"/>
      <inputCells r="B7" val="15"/>
      <inputCells r="B8" val="3"/>
      <inputCells r="B9" val="2"/>
      <inputCells r="D6" val="56"/>
      <inputCells r="D7" val="56"/>
      <inputCells r="D8" val="50"/>
      <inputCells r="D9" val="31.25"/>
    </scenario>
  </scenario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scenario_data</vt:lpstr>
      <vt:lpstr>Scenario Summary</vt:lpstr>
      <vt:lpstr>Scenario PivotTable</vt:lpstr>
      <vt:lpstr>cvp_case</vt:lpstr>
      <vt:lpstr>Scenario Summary 2</vt:lpstr>
      <vt:lpstr>cfs_base_case</vt:lpstr>
      <vt:lpstr>cfs_Scenario PivotTable</vt:lpstr>
      <vt:lpstr>Scenario PivotTable 2</vt:lpstr>
      <vt:lpstr>basic_staffing</vt:lpstr>
      <vt:lpstr>enhanced_staffing</vt:lpstr>
      <vt:lpstr>cfs_Scenario Summary</vt:lpstr>
      <vt:lpstr>hawleys</vt:lpstr>
      <vt:lpstr>Hourly_labour_cost</vt:lpstr>
      <vt:lpstr>Material_cost</vt:lpstr>
      <vt:lpstr>ProductA_Profit</vt:lpstr>
      <vt:lpstr>ProductB_Profit</vt:lpstr>
      <vt:lpstr>ProductC_Profit</vt:lpstr>
      <vt:lpstr>Total_Profit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Excel 2007 Bible</dc:subject>
  <dc:creator>John Walkenbach</dc:creator>
  <cp:keywords>©2007, JWalk &amp; Associates, Inc.</cp:keywords>
  <dc:description>Example file distributed with 'Excel 2007 Bile'</dc:description>
  <cp:lastModifiedBy>KM TRADING</cp:lastModifiedBy>
  <dcterms:created xsi:type="dcterms:W3CDTF">2003-02-18T22:37:42Z</dcterms:created>
  <dcterms:modified xsi:type="dcterms:W3CDTF">2015-05-05T00:24:29Z</dcterms:modified>
  <cp:category>http://www.j-walk.com/ss</cp:category>
</cp:coreProperties>
</file>