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autoCompressPictures="0"/>
  <bookViews>
    <workbookView xWindow="360" yWindow="300" windowWidth="20800" windowHeight="12960"/>
  </bookViews>
  <sheets>
    <sheet name="Gray &amp; Needles QE7-3" sheetId="1" r:id="rId1"/>
    <sheet name="Gray &amp; Needles QE7-4" sheetId="2" r:id="rId2"/>
    <sheet name="Gray &amp; Needles QE7-5" sheetId="3" r:id="rId3"/>
  </sheets>
  <definedNames>
    <definedName name="_xlnm.Print_Area" localSheetId="0">'Gray &amp; Needles QE7-3'!$A$1:$F$13,'Gray &amp; Needles QE7-3'!$G$15:$L$19,'Gray &amp; Needles QE7-3'!$J$20:$S$31,'Gray &amp; Needles QE7-3'!$T$32:$AC$43,'Gray &amp; Needles QE7-3'!$AD$44:$AE$48</definedName>
    <definedName name="_xlnm.Print_Area" localSheetId="1">'Gray &amp; Needles QE7-4'!$A$1:$E$13,'Gray &amp; Needles QE7-4'!$F$14:$O$34,'Gray &amp; Needles QE7-4'!$P$36:$X$45,'Gray &amp; Needles QE7-4'!$Y$46:$AI$61</definedName>
    <definedName name="_xlnm.Print_Area" localSheetId="2">'Gray &amp; Needles QE7-5'!$A$1:$N$34,'Gray &amp; Needles QE7-5'!$N$36:$Z$53,'Gray &amp; Needles QE7-5'!$AA$54:$AS$86,'Gray &amp; Needles QE7-5'!$AT$87:$BC$123,'Gray &amp; Needles QE7-5'!$BD$124:$BM$161</definedName>
    <definedName name="wrn.GN745." hidden="1">{"7-41",#N/A,FALSE,"Gray &amp; Needles QE7-4";"7-42",#N/A,FALSE,"Gray &amp; Needles QE7-4";"7-51",#N/A,FALSE,"Gray &amp; Needles QE7-4"}</definedName>
    <definedName name="Z_4EAEF3B7_E0BD_4B8E_B4E4_1F849A5F6442_.wvu.PrintArea" localSheetId="0" hidden="1">'Gray &amp; Needles QE7-3'!$A$1:$F$13,'Gray &amp; Needles QE7-3'!$G$15:$L$19,'Gray &amp; Needles QE7-3'!$J$20:$S$31,'Gray &amp; Needles QE7-3'!$T$32:$AC$43,'Gray &amp; Needles QE7-3'!$AD$44:$AE$48</definedName>
    <definedName name="Z_4EAEF3B7_E0BD_4B8E_B4E4_1F849A5F6442_.wvu.PrintArea" localSheetId="1" hidden="1">'Gray &amp; Needles QE7-4'!$A$1:$E$13,'Gray &amp; Needles QE7-4'!$F$14:$O$34,'Gray &amp; Needles QE7-4'!$P$36:$X$45,'Gray &amp; Needles QE7-4'!$Y$46:$AI$61</definedName>
    <definedName name="Z_4EAEF3B7_E0BD_4B8E_B4E4_1F849A5F6442_.wvu.PrintArea" localSheetId="2" hidden="1">'Gray &amp; Needles QE7-5'!$A$1:$N$34,'Gray &amp; Needles QE7-5'!$N$36:$Z$53,'Gray &amp; Needles QE7-5'!$AA$54:$AS$86,'Gray &amp; Needles QE7-5'!$AT$87:$BC$123,'Gray &amp; Needles QE7-5'!$BD$124:$BM$161</definedName>
    <definedName name="Z_E832C09B_F02C_446E_ACBE_7BF610AA5003_.wvu.PrintArea" localSheetId="0" hidden="1">'Gray &amp; Needles QE7-3'!$A$1:$F$13,'Gray &amp; Needles QE7-3'!$G$15:$L$19,'Gray &amp; Needles QE7-3'!$J$20:$S$31,'Gray &amp; Needles QE7-3'!$T$32:$AC$43,'Gray &amp; Needles QE7-3'!$AD$44:$AE$48</definedName>
    <definedName name="Z_E832C09B_F02C_446E_ACBE_7BF610AA5003_.wvu.PrintArea" localSheetId="1" hidden="1">'Gray &amp; Needles QE7-4'!$A$1:$E$13,'Gray &amp; Needles QE7-4'!$F$14:$O$34,'Gray &amp; Needles QE7-4'!$P$36:$X$45,'Gray &amp; Needles QE7-4'!$Y$46:$AI$61</definedName>
    <definedName name="Z_E832C09B_F02C_446E_ACBE_7BF610AA5003_.wvu.PrintArea" localSheetId="2" hidden="1">'Gray &amp; Needles QE7-5'!$A$1:$N$34,'Gray &amp; Needles QE7-5'!$N$36:$Z$53,'Gray &amp; Needles QE7-5'!$AA$54:$AS$86,'Gray &amp; Needles QE7-5'!$AT$87:$BC$123,'Gray &amp; Needles QE7-5'!$BD$124:$BM$161</definedName>
    <definedName name="Z_ED617364_76BE_406A_AC90_EBFD16B466F8_.wvu.PrintArea" localSheetId="0" hidden="1">'Gray &amp; Needles QE7-3'!$A$1:$F$13,'Gray &amp; Needles QE7-3'!$G$15:$L$19,'Gray &amp; Needles QE7-3'!$J$20:$S$31,'Gray &amp; Needles QE7-3'!$T$32:$AC$43,'Gray &amp; Needles QE7-3'!$AD$44:$AE$48</definedName>
    <definedName name="Z_ED617364_76BE_406A_AC90_EBFD16B466F8_.wvu.PrintArea" localSheetId="1" hidden="1">'Gray &amp; Needles QE7-4'!$A$1:$E$13,'Gray &amp; Needles QE7-4'!$F$14:$O$34,'Gray &amp; Needles QE7-4'!$P$36:$X$45,'Gray &amp; Needles QE7-4'!$Y$46:$AI$61</definedName>
    <definedName name="Z_ED617364_76BE_406A_AC90_EBFD16B466F8_.wvu.PrintArea" localSheetId="2" hidden="1">'Gray &amp; Needles QE7-5'!$A$1:$N$34,'Gray &amp; Needles QE7-5'!$N$36:$Z$53,'Gray &amp; Needles QE7-5'!$AA$54:$AS$86,'Gray &amp; Needles QE7-5'!$AT$87:$BC$123,'Gray &amp; Needles QE7-5'!$BD$124:$BM$161</definedName>
    <definedName name="Z_EE32CDFF_D6B5_4C81_8EE4_5802763944B8_.wvu.PrintArea" localSheetId="0" hidden="1">'Gray &amp; Needles QE7-3'!$A$1:$F$13,'Gray &amp; Needles QE7-3'!$G$15:$L$19,'Gray &amp; Needles QE7-3'!$J$20:$S$31,'Gray &amp; Needles QE7-3'!$T$32:$AC$43,'Gray &amp; Needles QE7-3'!$AD$44:$AE$48</definedName>
    <definedName name="Z_EE32CDFF_D6B5_4C81_8EE4_5802763944B8_.wvu.PrintArea" localSheetId="1" hidden="1">'Gray &amp; Needles QE7-4'!$A$1:$E$13,'Gray &amp; Needles QE7-4'!$F$14:$O$34,'Gray &amp; Needles QE7-4'!$P$36:$X$45,'Gray &amp; Needles QE7-4'!$Y$46:$AI$61</definedName>
    <definedName name="Z_EE32CDFF_D6B5_4C81_8EE4_5802763944B8_.wvu.PrintArea" localSheetId="2" hidden="1">'Gray &amp; Needles QE7-5'!$A$1:$N$34,'Gray &amp; Needles QE7-5'!$N$36:$Z$53,'Gray &amp; Needles QE7-5'!$AA$54:$AS$86,'Gray &amp; Needles QE7-5'!$AT$87:$BC$123,'Gray &amp; Needles QE7-5'!$BD$124:$BM$161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3" l="1"/>
  <c r="H17" i="3"/>
  <c r="H19" i="3"/>
  <c r="H20" i="3"/>
  <c r="H21" i="3"/>
  <c r="H23" i="3"/>
  <c r="F24" i="3"/>
  <c r="H24" i="3"/>
  <c r="F25" i="3"/>
  <c r="K16" i="2"/>
  <c r="K17" i="2"/>
  <c r="L18" i="2"/>
  <c r="K19" i="2"/>
  <c r="L20" i="2"/>
  <c r="L21" i="2"/>
  <c r="K22" i="2"/>
  <c r="L23" i="2"/>
  <c r="L24" i="2"/>
  <c r="I25" i="2"/>
  <c r="L25" i="2"/>
  <c r="I26" i="2"/>
  <c r="K26" i="2"/>
  <c r="I27" i="2"/>
  <c r="P23" i="1"/>
  <c r="Q23" i="1"/>
  <c r="P24" i="1"/>
  <c r="Q24" i="1"/>
  <c r="P25" i="1"/>
  <c r="Q25" i="1"/>
  <c r="P26" i="1"/>
  <c r="Q26" i="1"/>
  <c r="P27" i="1"/>
  <c r="Q27" i="1"/>
  <c r="P28" i="1"/>
  <c r="AB33" i="1"/>
  <c r="R21" i="1"/>
  <c r="V43" i="1"/>
  <c r="V35" i="1"/>
  <c r="AD47" i="1"/>
  <c r="AD48" i="1"/>
  <c r="AD46" i="1"/>
  <c r="BG159" i="3"/>
  <c r="BD159" i="3"/>
  <c r="BE152" i="3"/>
  <c r="BF155" i="3"/>
  <c r="BL151" i="3"/>
  <c r="BK151" i="3"/>
  <c r="BG149" i="3"/>
  <c r="BM151" i="3"/>
  <c r="BK144" i="3"/>
  <c r="BH146" i="3"/>
  <c r="BL144" i="3"/>
  <c r="BI146" i="3"/>
  <c r="BG141" i="3"/>
  <c r="BM144" i="3"/>
  <c r="BL139" i="3"/>
  <c r="BL143" i="3"/>
  <c r="BI147" i="3"/>
  <c r="BK139" i="3"/>
  <c r="BK143" i="3"/>
  <c r="BH147" i="3"/>
  <c r="BJ147" i="3"/>
  <c r="BG137" i="3"/>
  <c r="BM139" i="3"/>
  <c r="BM143" i="3"/>
  <c r="BL135" i="3"/>
  <c r="BL138" i="3"/>
  <c r="BL142" i="3"/>
  <c r="BL147" i="3"/>
  <c r="BL150" i="3"/>
  <c r="BK135" i="3"/>
  <c r="BK138" i="3"/>
  <c r="BK142" i="3"/>
  <c r="BK147" i="3"/>
  <c r="BK150" i="3"/>
  <c r="BG134" i="3"/>
  <c r="BM135" i="3"/>
  <c r="BM138" i="3"/>
  <c r="BM142" i="3"/>
  <c r="BM147" i="3"/>
  <c r="BM150" i="3"/>
  <c r="BL129" i="3"/>
  <c r="BI131" i="3"/>
  <c r="BK129" i="3"/>
  <c r="BH131" i="3"/>
  <c r="BG128" i="3"/>
  <c r="BM129" i="3"/>
  <c r="BL127" i="3"/>
  <c r="BL128" i="3"/>
  <c r="BK127" i="3"/>
  <c r="BK128" i="3"/>
  <c r="BG127" i="3"/>
  <c r="BG152" i="3"/>
  <c r="BG155" i="3"/>
  <c r="AW121" i="3"/>
  <c r="AT121" i="3"/>
  <c r="AU114" i="3"/>
  <c r="AV117" i="3"/>
  <c r="BB113" i="3"/>
  <c r="BA113" i="3"/>
  <c r="AW111" i="3"/>
  <c r="BC113" i="3"/>
  <c r="BB105" i="3"/>
  <c r="BB108" i="3"/>
  <c r="BB112" i="3"/>
  <c r="BA105" i="3"/>
  <c r="BA108" i="3"/>
  <c r="BA112" i="3"/>
  <c r="AW102" i="3"/>
  <c r="BC105" i="3"/>
  <c r="BC108" i="3"/>
  <c r="BC112" i="3"/>
  <c r="BB100" i="3"/>
  <c r="BB104" i="3"/>
  <c r="BA100" i="3"/>
  <c r="BA104" i="3"/>
  <c r="BA107" i="3"/>
  <c r="AW98" i="3"/>
  <c r="BC100" i="3"/>
  <c r="BC104" i="3"/>
  <c r="BB96" i="3"/>
  <c r="BB99" i="3"/>
  <c r="BB103" i="3"/>
  <c r="AY108" i="3"/>
  <c r="BA96" i="3"/>
  <c r="BA99" i="3"/>
  <c r="BA103" i="3"/>
  <c r="AX108" i="3"/>
  <c r="AW95" i="3"/>
  <c r="BC96" i="3"/>
  <c r="BC99" i="3"/>
  <c r="BC103" i="3"/>
  <c r="AX94" i="3"/>
  <c r="BB92" i="3"/>
  <c r="BB94" i="3"/>
  <c r="BB95" i="3"/>
  <c r="BB98" i="3"/>
  <c r="BB102" i="3"/>
  <c r="AY107" i="3"/>
  <c r="BA92" i="3"/>
  <c r="BA94" i="3"/>
  <c r="BA95" i="3"/>
  <c r="AW91" i="3"/>
  <c r="BC92" i="3"/>
  <c r="BC94" i="3"/>
  <c r="BC95" i="3"/>
  <c r="AW90" i="3"/>
  <c r="BC90" i="3"/>
  <c r="BC91" i="3"/>
  <c r="BB90" i="3"/>
  <c r="BB91" i="3"/>
  <c r="AY94" i="3"/>
  <c r="BA90" i="3"/>
  <c r="BA91" i="3"/>
  <c r="BA93" i="3"/>
  <c r="AW114" i="3"/>
  <c r="AW117" i="3"/>
  <c r="AM84" i="3"/>
  <c r="AJ84" i="3"/>
  <c r="AN78" i="3"/>
  <c r="AK78" i="3"/>
  <c r="AL80" i="3"/>
  <c r="AM77" i="3"/>
  <c r="AM75" i="3"/>
  <c r="AM74" i="3"/>
  <c r="AM73" i="3"/>
  <c r="AM71" i="3"/>
  <c r="AR70" i="3"/>
  <c r="AQ70" i="3"/>
  <c r="AQ71" i="3"/>
  <c r="AQ72" i="3"/>
  <c r="AM70" i="3"/>
  <c r="AM78" i="3"/>
  <c r="AM80" i="3"/>
  <c r="AC63" i="3"/>
  <c r="AD61" i="3"/>
  <c r="AC61" i="3"/>
  <c r="AD60" i="3"/>
  <c r="AC60" i="3"/>
  <c r="AE60" i="3"/>
  <c r="AD59" i="3"/>
  <c r="AC59" i="3"/>
  <c r="AD58" i="3"/>
  <c r="AC58" i="3"/>
  <c r="AE58" i="3"/>
  <c r="AD57" i="3"/>
  <c r="AC57" i="3"/>
  <c r="AD56" i="3"/>
  <c r="AC56" i="3"/>
  <c r="AE56" i="3"/>
  <c r="T52" i="3"/>
  <c r="U50" i="3"/>
  <c r="T50" i="3"/>
  <c r="U49" i="3"/>
  <c r="T49" i="3"/>
  <c r="V49" i="3"/>
  <c r="U48" i="3"/>
  <c r="T48" i="3"/>
  <c r="U47" i="3"/>
  <c r="T47" i="3"/>
  <c r="V47" i="3"/>
  <c r="U46" i="3"/>
  <c r="T46" i="3"/>
  <c r="T45" i="3"/>
  <c r="W45" i="3"/>
  <c r="U45" i="3"/>
  <c r="V45" i="3"/>
  <c r="K34" i="3"/>
  <c r="O42" i="3"/>
  <c r="L31" i="3"/>
  <c r="K31" i="3"/>
  <c r="M31" i="3"/>
  <c r="L30" i="3"/>
  <c r="K30" i="3"/>
  <c r="M30" i="3"/>
  <c r="L29" i="3"/>
  <c r="K29" i="3"/>
  <c r="M29" i="3"/>
  <c r="M32" i="3"/>
  <c r="O38" i="3"/>
  <c r="AB56" i="2"/>
  <c r="M31" i="2"/>
  <c r="AB55" i="2"/>
  <c r="AD53" i="2"/>
  <c r="W41" i="1"/>
  <c r="W43" i="1"/>
  <c r="Z40" i="1"/>
  <c r="AA40" i="1"/>
  <c r="Y40" i="1"/>
  <c r="Y39" i="1"/>
  <c r="Y38" i="1"/>
  <c r="Y37" i="1"/>
  <c r="Y36" i="1"/>
  <c r="Y35" i="1"/>
  <c r="M29" i="1"/>
  <c r="M31" i="1"/>
  <c r="O28" i="1"/>
  <c r="O27" i="1"/>
  <c r="O26" i="1"/>
  <c r="O25" i="1"/>
  <c r="O24" i="1"/>
  <c r="O23" i="1"/>
  <c r="D11" i="1"/>
  <c r="D13" i="1"/>
  <c r="G18" i="1"/>
  <c r="F10" i="1"/>
  <c r="F9" i="1"/>
  <c r="F8" i="1"/>
  <c r="F7" i="1"/>
  <c r="F6" i="1"/>
  <c r="F5" i="1"/>
  <c r="O33" i="2"/>
  <c r="S45" i="2"/>
  <c r="O31" i="2"/>
  <c r="N31" i="2"/>
  <c r="O29" i="1"/>
  <c r="Y41" i="1"/>
  <c r="F11" i="1"/>
  <c r="H18" i="1"/>
  <c r="I18" i="1"/>
  <c r="AE46" i="1"/>
  <c r="R24" i="1"/>
  <c r="S24" i="1"/>
  <c r="AF53" i="2"/>
  <c r="AG53" i="2"/>
  <c r="AE53" i="2"/>
  <c r="Q38" i="3"/>
  <c r="P38" i="3"/>
  <c r="P40" i="3"/>
  <c r="Q42" i="3"/>
  <c r="M34" i="3"/>
  <c r="AQ73" i="3"/>
  <c r="AQ74" i="3"/>
  <c r="AQ75" i="3"/>
  <c r="AQ76" i="3"/>
  <c r="BA98" i="3"/>
  <c r="BA97" i="3"/>
  <c r="AY109" i="3"/>
  <c r="AZ109" i="3"/>
  <c r="BB107" i="3"/>
  <c r="BB111" i="3"/>
  <c r="BI132" i="3"/>
  <c r="BL132" i="3"/>
  <c r="BL134" i="3"/>
  <c r="BL137" i="3"/>
  <c r="BL141" i="3"/>
  <c r="BL146" i="3"/>
  <c r="BL149" i="3"/>
  <c r="BJ131" i="3"/>
  <c r="BC93" i="3"/>
  <c r="AZ108" i="3"/>
  <c r="BH148" i="3"/>
  <c r="Z39" i="1"/>
  <c r="AB39" i="1"/>
  <c r="AC39" i="1"/>
  <c r="BC98" i="3"/>
  <c r="BC97" i="3"/>
  <c r="BA110" i="3"/>
  <c r="BA111" i="3"/>
  <c r="BA114" i="3"/>
  <c r="AV118" i="3"/>
  <c r="BC107" i="3"/>
  <c r="BK130" i="3"/>
  <c r="BH132" i="3"/>
  <c r="BJ132" i="3"/>
  <c r="AV119" i="3"/>
  <c r="R23" i="1"/>
  <c r="S23" i="1"/>
  <c r="AB40" i="1"/>
  <c r="AC40" i="1"/>
  <c r="Y45" i="3"/>
  <c r="V46" i="3"/>
  <c r="V48" i="3"/>
  <c r="V50" i="3"/>
  <c r="V51" i="3"/>
  <c r="AE57" i="3"/>
  <c r="AE59" i="3"/>
  <c r="AE61" i="3"/>
  <c r="AE62" i="3"/>
  <c r="AF62" i="3"/>
  <c r="AS70" i="3"/>
  <c r="AS71" i="3"/>
  <c r="AR71" i="3"/>
  <c r="BJ146" i="3"/>
  <c r="BJ148" i="3"/>
  <c r="S44" i="2"/>
  <c r="U39" i="2"/>
  <c r="X45" i="3"/>
  <c r="AF61" i="3"/>
  <c r="AG61" i="3"/>
  <c r="AZ94" i="3"/>
  <c r="BM127" i="3"/>
  <c r="BM128" i="3"/>
  <c r="BM130" i="3"/>
  <c r="O34" i="2"/>
  <c r="AI59" i="2"/>
  <c r="AF60" i="3"/>
  <c r="AH60" i="3"/>
  <c r="AI60" i="3"/>
  <c r="W46" i="3"/>
  <c r="X46" i="3"/>
  <c r="BC111" i="3"/>
  <c r="BC114" i="3"/>
  <c r="AW118" i="3"/>
  <c r="AW119" i="3"/>
  <c r="AW123" i="3"/>
  <c r="BC110" i="3"/>
  <c r="BC102" i="3"/>
  <c r="BC106" i="3"/>
  <c r="BC101" i="3"/>
  <c r="BA102" i="3"/>
  <c r="BA101" i="3"/>
  <c r="AQ77" i="3"/>
  <c r="AL81" i="3"/>
  <c r="AL82" i="3"/>
  <c r="AH61" i="3"/>
  <c r="AI61" i="3"/>
  <c r="BJ133" i="3"/>
  <c r="BJ152" i="3"/>
  <c r="W39" i="2"/>
  <c r="V39" i="2"/>
  <c r="AO72" i="3"/>
  <c r="AP72" i="3"/>
  <c r="AR72" i="3"/>
  <c r="AS72" i="3"/>
  <c r="AS73" i="3"/>
  <c r="AC64" i="3"/>
  <c r="T53" i="3"/>
  <c r="O40" i="3"/>
  <c r="Q40" i="3"/>
  <c r="AD52" i="2"/>
  <c r="AF52" i="2"/>
  <c r="AG52" i="2"/>
  <c r="Z45" i="3"/>
  <c r="BK132" i="3"/>
  <c r="AA39" i="1"/>
  <c r="BH133" i="3"/>
  <c r="BH152" i="3"/>
  <c r="AE52" i="2"/>
  <c r="W47" i="3"/>
  <c r="Y47" i="3"/>
  <c r="Z47" i="3"/>
  <c r="BK134" i="3"/>
  <c r="BM132" i="3"/>
  <c r="BM134" i="3"/>
  <c r="AS74" i="3"/>
  <c r="AR73" i="3"/>
  <c r="U40" i="2"/>
  <c r="AG60" i="3"/>
  <c r="R25" i="1"/>
  <c r="S25" i="1"/>
  <c r="Z38" i="1"/>
  <c r="AB38" i="1"/>
  <c r="AC38" i="1"/>
  <c r="AD51" i="2"/>
  <c r="AF51" i="2"/>
  <c r="AG51" i="2"/>
  <c r="X39" i="2"/>
  <c r="AX107" i="3"/>
  <c r="BA106" i="3"/>
  <c r="Y46" i="3"/>
  <c r="AA38" i="1"/>
  <c r="R26" i="1"/>
  <c r="S26" i="1"/>
  <c r="AX110" i="3"/>
  <c r="AX114" i="3"/>
  <c r="AZ107" i="3"/>
  <c r="AZ110" i="3"/>
  <c r="AZ114" i="3"/>
  <c r="Z37" i="1"/>
  <c r="AB37" i="1"/>
  <c r="AC37" i="1"/>
  <c r="W40" i="2"/>
  <c r="Z46" i="3"/>
  <c r="AF59" i="3"/>
  <c r="AH59" i="3"/>
  <c r="AI59" i="3"/>
  <c r="AG59" i="3"/>
  <c r="BM137" i="3"/>
  <c r="BM136" i="3"/>
  <c r="AE51" i="2"/>
  <c r="X47" i="3"/>
  <c r="AS75" i="3"/>
  <c r="AR75" i="3"/>
  <c r="AR74" i="3"/>
  <c r="BK136" i="3"/>
  <c r="BK137" i="3"/>
  <c r="V40" i="2"/>
  <c r="AA37" i="1"/>
  <c r="U41" i="2"/>
  <c r="V41" i="2"/>
  <c r="AF58" i="3"/>
  <c r="AG58" i="3"/>
  <c r="AH58" i="3"/>
  <c r="AI58" i="3"/>
  <c r="BK140" i="3"/>
  <c r="BK141" i="3"/>
  <c r="W48" i="3"/>
  <c r="X48" i="3"/>
  <c r="BM141" i="3"/>
  <c r="BM140" i="3"/>
  <c r="X40" i="2"/>
  <c r="AR76" i="3"/>
  <c r="AS76" i="3"/>
  <c r="AS77" i="3"/>
  <c r="AO76" i="3"/>
  <c r="AP76" i="3"/>
  <c r="AP78" i="3"/>
  <c r="AD50" i="2"/>
  <c r="AE50" i="2"/>
  <c r="AE54" i="2"/>
  <c r="Z36" i="1"/>
  <c r="AB36" i="1"/>
  <c r="AC36" i="1"/>
  <c r="W49" i="3"/>
  <c r="X49" i="3"/>
  <c r="Y49" i="3"/>
  <c r="Z49" i="3"/>
  <c r="AD54" i="2"/>
  <c r="AF50" i="2"/>
  <c r="AR77" i="3"/>
  <c r="AM81" i="3"/>
  <c r="AM82" i="3"/>
  <c r="AM86" i="3"/>
  <c r="R27" i="1"/>
  <c r="BM146" i="3"/>
  <c r="BM145" i="3"/>
  <c r="BK146" i="3"/>
  <c r="BK145" i="3"/>
  <c r="W41" i="2"/>
  <c r="AA36" i="1"/>
  <c r="Y48" i="3"/>
  <c r="AF57" i="3"/>
  <c r="AH57" i="3"/>
  <c r="AI57" i="3"/>
  <c r="AG57" i="3"/>
  <c r="U42" i="2"/>
  <c r="W42" i="2"/>
  <c r="X42" i="2"/>
  <c r="V42" i="2"/>
  <c r="V43" i="2"/>
  <c r="R28" i="1"/>
  <c r="AF56" i="3"/>
  <c r="AG56" i="3"/>
  <c r="Z48" i="3"/>
  <c r="Z35" i="1"/>
  <c r="X41" i="2"/>
  <c r="X43" i="2"/>
  <c r="AI60" i="2"/>
  <c r="W43" i="2"/>
  <c r="BK149" i="3"/>
  <c r="BK152" i="3"/>
  <c r="BF156" i="3"/>
  <c r="BF157" i="3"/>
  <c r="BK148" i="3"/>
  <c r="BM149" i="3"/>
  <c r="BM152" i="3"/>
  <c r="BG156" i="3"/>
  <c r="BG157" i="3"/>
  <c r="BG161" i="3"/>
  <c r="BM148" i="3"/>
  <c r="W50" i="3"/>
  <c r="S27" i="1"/>
  <c r="AF54" i="2"/>
  <c r="AG50" i="2"/>
  <c r="AG54" i="2"/>
  <c r="AI61" i="2"/>
  <c r="U43" i="2"/>
  <c r="S28" i="1"/>
  <c r="R29" i="1"/>
  <c r="Y50" i="3"/>
  <c r="W51" i="3"/>
  <c r="V52" i="3"/>
  <c r="AB35" i="1"/>
  <c r="Z41" i="1"/>
  <c r="AI62" i="3"/>
  <c r="AG62" i="3"/>
  <c r="AH62" i="3"/>
  <c r="AH56" i="3"/>
  <c r="AI56" i="3"/>
  <c r="AE63" i="3"/>
  <c r="S29" i="1"/>
  <c r="AE47" i="1"/>
  <c r="X50" i="3"/>
  <c r="X51" i="3"/>
  <c r="Q28" i="1"/>
  <c r="AA35" i="1"/>
  <c r="Z50" i="3"/>
  <c r="Z51" i="3"/>
  <c r="Y51" i="3"/>
  <c r="AB41" i="1"/>
  <c r="AC35" i="1"/>
  <c r="AC41" i="1"/>
  <c r="AE48" i="1"/>
</calcChain>
</file>

<file path=xl/sharedStrings.xml><?xml version="1.0" encoding="utf-8"?>
<sst xmlns="http://schemas.openxmlformats.org/spreadsheetml/2006/main" count="340" uniqueCount="85">
  <si>
    <t>Month</t>
  </si>
  <si>
    <t>Date</t>
  </si>
  <si>
    <t>Transaction</t>
  </si>
  <si>
    <t>Cases</t>
  </si>
  <si>
    <t>Cost per case</t>
  </si>
  <si>
    <t>Total cost</t>
  </si>
  <si>
    <t>Jan.</t>
  </si>
  <si>
    <t>Beginning Inventory</t>
  </si>
  <si>
    <t>Feb.</t>
  </si>
  <si>
    <t>Purchase</t>
  </si>
  <si>
    <t>June</t>
  </si>
  <si>
    <t>Aug.</t>
  </si>
  <si>
    <t>Oct.</t>
  </si>
  <si>
    <t>Dec.</t>
  </si>
  <si>
    <t>Total Goods Available for Sale</t>
  </si>
  <si>
    <t>Total Sales</t>
  </si>
  <si>
    <t>Ending Inventory</t>
  </si>
  <si>
    <t>units</t>
  </si>
  <si>
    <t>cost/unit</t>
  </si>
  <si>
    <t>total cost</t>
  </si>
  <si>
    <t>Closing Inventory</t>
  </si>
  <si>
    <t>Sold</t>
  </si>
  <si>
    <t>Cum Sold</t>
  </si>
  <si>
    <t>Units</t>
  </si>
  <si>
    <t>Total Cost</t>
  </si>
  <si>
    <t>Summary</t>
  </si>
  <si>
    <t>Method</t>
  </si>
  <si>
    <t>Closing Stock Value</t>
  </si>
  <si>
    <t>weighted-average-cost method</t>
  </si>
  <si>
    <t>FIFO method</t>
  </si>
  <si>
    <t>LIFO method</t>
  </si>
  <si>
    <t>Details</t>
  </si>
  <si>
    <t>Cost per Unit</t>
  </si>
  <si>
    <t>Sale</t>
  </si>
  <si>
    <t xml:space="preserve"> </t>
  </si>
  <si>
    <t>Workings</t>
  </si>
  <si>
    <t>Costs</t>
  </si>
  <si>
    <t>Sales</t>
  </si>
  <si>
    <t>Total Costs (Beginning + Purchases)</t>
  </si>
  <si>
    <t>Periodic Weighted Average</t>
  </si>
  <si>
    <t>value</t>
  </si>
  <si>
    <t>Periodic FIFO</t>
  </si>
  <si>
    <t>Cum Sales</t>
  </si>
  <si>
    <t>Cost</t>
  </si>
  <si>
    <t>Closing inventory</t>
  </si>
  <si>
    <t>Periodic LIFO</t>
  </si>
  <si>
    <t>Purchase 1</t>
  </si>
  <si>
    <t>Purchase 2</t>
  </si>
  <si>
    <t>Purchase 3</t>
  </si>
  <si>
    <t>Purchase 4</t>
  </si>
  <si>
    <t>Purchase 5</t>
  </si>
  <si>
    <t>Cost/unit</t>
  </si>
  <si>
    <t>Goods available for sale</t>
  </si>
  <si>
    <t>Periodic Inventory System: valuation of ending inventory</t>
  </si>
  <si>
    <t>Specific Identification Method</t>
  </si>
  <si>
    <t>Total</t>
  </si>
  <si>
    <t>Cost of goods sold</t>
  </si>
  <si>
    <t>Weighted Average Cost Method</t>
  </si>
  <si>
    <t>Cost of goods available for sale</t>
  </si>
  <si>
    <t>Ending inventory</t>
  </si>
  <si>
    <t>FIFO</t>
  </si>
  <si>
    <t>Total Costs</t>
  </si>
  <si>
    <t>Beginning inventory</t>
  </si>
  <si>
    <t>Sales/Cost of Sales</t>
  </si>
  <si>
    <t>LIFO</t>
  </si>
  <si>
    <t>Weighted average cost method</t>
  </si>
  <si>
    <t>Received</t>
  </si>
  <si>
    <t>Balance</t>
  </si>
  <si>
    <t>Reconciliation</t>
  </si>
  <si>
    <t>Value</t>
  </si>
  <si>
    <t>Beginning inventory + purchases</t>
  </si>
  <si>
    <t>Cost of sales</t>
  </si>
  <si>
    <t>Gross profit</t>
  </si>
  <si>
    <t>Stock Valuation</t>
  </si>
  <si>
    <t>Weighted Average Cost Method (AvCo)</t>
  </si>
  <si>
    <t>First In First Out (FIFO)</t>
  </si>
  <si>
    <t>Last In First Out (LIFO)</t>
  </si>
  <si>
    <t>Stock Valuation 2</t>
  </si>
  <si>
    <t>Stock Valuation 3</t>
  </si>
  <si>
    <t>Based on Gray &amp; Needles question E7-3</t>
  </si>
  <si>
    <t>Based on Gray &amp; Needles question E7-5</t>
  </si>
  <si>
    <t>Based on Gray &amp; Needles question E7-4</t>
  </si>
  <si>
    <t>Opening stock</t>
  </si>
  <si>
    <t>Closing Stock</t>
  </si>
  <si>
    <t>Perpetual Inventory System: valuation of ending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</si>
</sst>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sz val="12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3" fontId="4" fillId="0" borderId="0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3" fontId="4" fillId="0" borderId="2" xfId="0" applyNumberFormat="1" applyFont="1" applyBorder="1" applyAlignment="1">
      <alignment horizontal="right" vertical="top"/>
    </xf>
    <xf numFmtId="3" fontId="3" fillId="0" borderId="0" xfId="0" applyNumberFormat="1" applyFont="1" applyBorder="1" applyAlignment="1">
      <alignment horizontal="right" vertical="top"/>
    </xf>
    <xf numFmtId="0" fontId="3" fillId="0" borderId="0" xfId="0" applyFont="1"/>
    <xf numFmtId="164" fontId="0" fillId="0" borderId="0" xfId="0" applyNumberFormat="1"/>
    <xf numFmtId="2" fontId="2" fillId="0" borderId="3" xfId="0" applyNumberFormat="1" applyFont="1" applyBorder="1"/>
    <xf numFmtId="0" fontId="3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0" fontId="4" fillId="0" borderId="0" xfId="0" applyFont="1"/>
    <xf numFmtId="0" fontId="6" fillId="0" borderId="0" xfId="0" applyFont="1"/>
    <xf numFmtId="0" fontId="4" fillId="0" borderId="2" xfId="0" applyFont="1" applyBorder="1"/>
    <xf numFmtId="0" fontId="6" fillId="0" borderId="2" xfId="0" applyFont="1" applyBorder="1"/>
    <xf numFmtId="0" fontId="5" fillId="0" borderId="0" xfId="0" applyFont="1"/>
    <xf numFmtId="3" fontId="5" fillId="0" borderId="0" xfId="0" applyNumberFormat="1" applyFont="1" applyBorder="1" applyAlignment="1">
      <alignment horizontal="right" vertical="top"/>
    </xf>
    <xf numFmtId="0" fontId="3" fillId="0" borderId="2" xfId="0" applyFont="1" applyBorder="1"/>
    <xf numFmtId="1" fontId="4" fillId="0" borderId="0" xfId="0" applyNumberFormat="1" applyFont="1"/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3" fontId="4" fillId="0" borderId="0" xfId="0" applyNumberFormat="1" applyFont="1"/>
    <xf numFmtId="0" fontId="4" fillId="0" borderId="0" xfId="0" quotePrefix="1" applyFont="1"/>
    <xf numFmtId="0" fontId="3" fillId="0" borderId="0" xfId="0" applyFont="1" applyAlignment="1">
      <alignment horizontal="right"/>
    </xf>
    <xf numFmtId="2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vertical="top"/>
    </xf>
    <xf numFmtId="0" fontId="3" fillId="0" borderId="4" xfId="0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/>
    <xf numFmtId="0" fontId="3" fillId="0" borderId="0" xfId="0" applyFont="1" applyBorder="1"/>
    <xf numFmtId="165" fontId="4" fillId="0" borderId="0" xfId="0" applyNumberFormat="1" applyFont="1"/>
    <xf numFmtId="165" fontId="3" fillId="0" borderId="0" xfId="0" applyNumberFormat="1" applyFont="1"/>
    <xf numFmtId="0" fontId="5" fillId="0" borderId="2" xfId="0" applyFont="1" applyFill="1" applyBorder="1" applyAlignment="1">
      <alignment horizontal="right" vertical="top"/>
    </xf>
    <xf numFmtId="164" fontId="4" fillId="0" borderId="2" xfId="0" applyNumberFormat="1" applyFont="1" applyBorder="1"/>
    <xf numFmtId="0" fontId="4" fillId="0" borderId="5" xfId="0" applyFont="1" applyBorder="1"/>
    <xf numFmtId="164" fontId="4" fillId="0" borderId="5" xfId="0" applyNumberFormat="1" applyFont="1" applyBorder="1"/>
    <xf numFmtId="164" fontId="4" fillId="0" borderId="0" xfId="0" applyNumberFormat="1" applyFont="1" applyBorder="1" applyAlignment="1">
      <alignment horizontal="right" vertical="top"/>
    </xf>
    <xf numFmtId="165" fontId="3" fillId="0" borderId="3" xfId="0" applyNumberFormat="1" applyFont="1" applyBorder="1"/>
    <xf numFmtId="0" fontId="4" fillId="0" borderId="0" xfId="0" applyFont="1" applyBorder="1"/>
    <xf numFmtId="1" fontId="3" fillId="0" borderId="0" xfId="0" applyNumberFormat="1" applyFont="1"/>
    <xf numFmtId="3" fontId="2" fillId="0" borderId="3" xfId="0" applyNumberFormat="1" applyFont="1" applyBorder="1"/>
    <xf numFmtId="0" fontId="1" fillId="2" borderId="1" xfId="1"/>
    <xf numFmtId="0" fontId="3" fillId="0" borderId="0" xfId="0" applyFont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alculation" xfId="1" builtinId="2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14</xdr:row>
      <xdr:rowOff>0</xdr:rowOff>
    </xdr:from>
    <xdr:ext cx="76200" cy="200025"/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4838700" y="4114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AE48"/>
  <sheetViews>
    <sheetView tabSelected="1" topLeftCell="L12" workbookViewId="0">
      <selection activeCell="Z40" sqref="Z40"/>
    </sheetView>
  </sheetViews>
  <sheetFormatPr baseColWidth="10" defaultColWidth="8.83203125" defaultRowHeight="12" x14ac:dyDescent="0"/>
  <cols>
    <col min="1" max="1" width="17.83203125" bestFit="1" customWidth="1"/>
    <col min="2" max="2" width="5.6640625" bestFit="1" customWidth="1"/>
    <col min="3" max="3" width="9.33203125" bestFit="1" customWidth="1"/>
    <col min="4" max="4" width="6.83203125" bestFit="1" customWidth="1"/>
    <col min="5" max="5" width="7.1640625" bestFit="1" customWidth="1"/>
    <col min="6" max="6" width="8" bestFit="1" customWidth="1"/>
    <col min="7" max="7" width="20.5" customWidth="1"/>
    <col min="8" max="8" width="11.1640625" bestFit="1" customWidth="1"/>
    <col min="9" max="9" width="12" bestFit="1" customWidth="1"/>
    <col min="10" max="10" width="14" bestFit="1" customWidth="1"/>
    <col min="11" max="11" width="6.33203125" bestFit="1" customWidth="1"/>
    <col min="12" max="12" width="15.33203125" bestFit="1" customWidth="1"/>
    <col min="13" max="13" width="7.6640625" bestFit="1" customWidth="1"/>
    <col min="14" max="14" width="15.6640625" bestFit="1" customWidth="1"/>
    <col min="15" max="15" width="11.5" bestFit="1" customWidth="1"/>
    <col min="16" max="16" width="6" bestFit="1" customWidth="1"/>
    <col min="17" max="17" width="12" bestFit="1" customWidth="1"/>
    <col min="18" max="18" width="7.1640625" bestFit="1" customWidth="1"/>
    <col min="19" max="19" width="12.1640625" bestFit="1" customWidth="1"/>
    <col min="20" max="20" width="14" customWidth="1"/>
    <col min="21" max="21" width="6.33203125" bestFit="1" customWidth="1"/>
    <col min="22" max="22" width="15.33203125" bestFit="1" customWidth="1"/>
    <col min="23" max="23" width="7.6640625" bestFit="1" customWidth="1"/>
    <col min="24" max="24" width="15.6640625" bestFit="1" customWidth="1"/>
    <col min="25" max="25" width="11.5" bestFit="1" customWidth="1"/>
    <col min="26" max="26" width="6.83203125" bestFit="1" customWidth="1"/>
    <col min="27" max="27" width="12" bestFit="1" customWidth="1"/>
    <col min="28" max="28" width="7.1640625" bestFit="1" customWidth="1"/>
    <col min="29" max="29" width="12.1640625" bestFit="1" customWidth="1"/>
    <col min="30" max="30" width="33.1640625" bestFit="1" customWidth="1"/>
    <col min="31" max="31" width="20.5" bestFit="1" customWidth="1"/>
  </cols>
  <sheetData>
    <row r="1" spans="1:7">
      <c r="A1" s="1" t="s">
        <v>73</v>
      </c>
    </row>
    <row r="2" spans="1:7">
      <c r="A2" t="s">
        <v>79</v>
      </c>
    </row>
    <row r="3" spans="1:7">
      <c r="A3" s="1"/>
    </row>
    <row r="4" spans="1:7" ht="15">
      <c r="A4" s="2" t="s">
        <v>0</v>
      </c>
      <c r="B4" s="2" t="s">
        <v>1</v>
      </c>
      <c r="C4" s="2" t="s">
        <v>2</v>
      </c>
      <c r="D4" s="3" t="s">
        <v>3</v>
      </c>
      <c r="E4" s="3" t="s">
        <v>4</v>
      </c>
      <c r="F4" s="3" t="s">
        <v>5</v>
      </c>
    </row>
    <row r="5" spans="1:7" ht="15">
      <c r="A5" s="4" t="s">
        <v>6</v>
      </c>
      <c r="B5" s="4">
        <v>1</v>
      </c>
      <c r="C5" s="4" t="s">
        <v>7</v>
      </c>
      <c r="D5" s="5">
        <v>250</v>
      </c>
      <c r="E5" s="5">
        <v>23</v>
      </c>
      <c r="F5" s="6">
        <f t="shared" ref="F5:F10" si="0">D5*E5</f>
        <v>5750</v>
      </c>
    </row>
    <row r="6" spans="1:7" ht="15">
      <c r="A6" s="4" t="s">
        <v>8</v>
      </c>
      <c r="B6" s="4">
        <v>25</v>
      </c>
      <c r="C6" s="4" t="s">
        <v>9</v>
      </c>
      <c r="D6" s="5">
        <v>100</v>
      </c>
      <c r="E6" s="5">
        <v>26</v>
      </c>
      <c r="F6" s="6">
        <f t="shared" si="0"/>
        <v>2600</v>
      </c>
    </row>
    <row r="7" spans="1:7" ht="15">
      <c r="A7" s="4" t="s">
        <v>10</v>
      </c>
      <c r="B7" s="4">
        <v>15</v>
      </c>
      <c r="C7" s="4" t="s">
        <v>9</v>
      </c>
      <c r="D7" s="5">
        <v>400</v>
      </c>
      <c r="E7" s="5">
        <v>28</v>
      </c>
      <c r="F7" s="6">
        <f t="shared" si="0"/>
        <v>11200</v>
      </c>
    </row>
    <row r="8" spans="1:7" ht="15">
      <c r="A8" s="4" t="s">
        <v>11</v>
      </c>
      <c r="B8" s="4">
        <v>15</v>
      </c>
      <c r="C8" s="4" t="s">
        <v>9</v>
      </c>
      <c r="D8" s="5">
        <v>100</v>
      </c>
      <c r="E8" s="5">
        <v>26</v>
      </c>
      <c r="F8" s="6">
        <f t="shared" si="0"/>
        <v>2600</v>
      </c>
    </row>
    <row r="9" spans="1:7" ht="15">
      <c r="A9" s="4" t="s">
        <v>12</v>
      </c>
      <c r="B9" s="4">
        <v>15</v>
      </c>
      <c r="C9" s="4" t="s">
        <v>9</v>
      </c>
      <c r="D9" s="5">
        <v>300</v>
      </c>
      <c r="E9" s="5">
        <v>28</v>
      </c>
      <c r="F9" s="6">
        <f t="shared" si="0"/>
        <v>8400</v>
      </c>
    </row>
    <row r="10" spans="1:7" ht="15">
      <c r="A10" s="4" t="s">
        <v>13</v>
      </c>
      <c r="B10" s="4">
        <v>15</v>
      </c>
      <c r="C10" s="4" t="s">
        <v>9</v>
      </c>
      <c r="D10" s="7">
        <v>200</v>
      </c>
      <c r="E10" s="7">
        <v>30</v>
      </c>
      <c r="F10" s="8">
        <f t="shared" si="0"/>
        <v>6000</v>
      </c>
    </row>
    <row r="11" spans="1:7" ht="15" customHeight="1">
      <c r="A11" s="49" t="s">
        <v>14</v>
      </c>
      <c r="B11" s="49"/>
      <c r="C11" s="49"/>
      <c r="D11" s="9">
        <f>SUM(D5:D10)</f>
        <v>1350</v>
      </c>
      <c r="E11" s="3"/>
      <c r="F11" s="9">
        <f>SUM(F5:F10)</f>
        <v>36550</v>
      </c>
    </row>
    <row r="12" spans="1:7" ht="15">
      <c r="A12" s="4" t="s">
        <v>15</v>
      </c>
      <c r="B12" s="4"/>
      <c r="C12" s="4"/>
      <c r="D12" s="6">
        <v>1000</v>
      </c>
      <c r="E12" s="5"/>
      <c r="F12" s="5"/>
    </row>
    <row r="13" spans="1:7" ht="15">
      <c r="A13" s="4" t="s">
        <v>13</v>
      </c>
      <c r="B13" s="4">
        <v>31</v>
      </c>
      <c r="C13" s="4" t="s">
        <v>16</v>
      </c>
      <c r="D13" s="6">
        <f>D11-D12</f>
        <v>350</v>
      </c>
      <c r="E13" s="5"/>
      <c r="F13" s="5"/>
    </row>
    <row r="15" spans="1:7" ht="15">
      <c r="G15" s="10" t="s">
        <v>74</v>
      </c>
    </row>
    <row r="17" spans="7:20">
      <c r="G17" s="1" t="s">
        <v>17</v>
      </c>
      <c r="H17" s="1" t="s">
        <v>18</v>
      </c>
      <c r="I17" s="1" t="s">
        <v>19</v>
      </c>
    </row>
    <row r="18" spans="7:20" ht="13" thickBot="1">
      <c r="G18" s="47">
        <f>D13</f>
        <v>350</v>
      </c>
      <c r="H18" s="11">
        <f>F11/D11</f>
        <v>27.074074074074073</v>
      </c>
      <c r="I18" s="12">
        <f>G18*H18</f>
        <v>9475.9259259259252</v>
      </c>
    </row>
    <row r="19" spans="7:20" ht="13" thickTop="1"/>
    <row r="20" spans="7:20" ht="15">
      <c r="J20" s="10" t="s">
        <v>75</v>
      </c>
    </row>
    <row r="21" spans="7:20" ht="15">
      <c r="R21" s="50" t="str">
        <f>L31</f>
        <v>Closing Stock</v>
      </c>
      <c r="S21" s="50"/>
    </row>
    <row r="22" spans="7:20" ht="15">
      <c r="J22" s="2" t="s">
        <v>0</v>
      </c>
      <c r="K22" s="2" t="s">
        <v>1</v>
      </c>
      <c r="L22" s="2" t="s">
        <v>2</v>
      </c>
      <c r="M22" s="3" t="s">
        <v>3</v>
      </c>
      <c r="N22" s="3" t="s">
        <v>4</v>
      </c>
      <c r="O22" s="3" t="s">
        <v>5</v>
      </c>
      <c r="P22" s="13" t="s">
        <v>21</v>
      </c>
      <c r="Q22" s="13" t="s">
        <v>22</v>
      </c>
      <c r="R22" s="14" t="s">
        <v>23</v>
      </c>
      <c r="S22" s="14" t="s">
        <v>24</v>
      </c>
    </row>
    <row r="23" spans="7:20" ht="15">
      <c r="J23" s="4" t="s">
        <v>6</v>
      </c>
      <c r="K23" s="4">
        <v>1</v>
      </c>
      <c r="L23" s="4" t="s">
        <v>82</v>
      </c>
      <c r="M23" s="5">
        <v>250</v>
      </c>
      <c r="N23" s="5">
        <v>23</v>
      </c>
      <c r="O23" s="6">
        <f t="shared" ref="O23:O28" si="1">M23*N23</f>
        <v>5750</v>
      </c>
      <c r="P23" s="15">
        <f>IF(M23&lt;M30,M23,M30)</f>
        <v>250</v>
      </c>
      <c r="Q23" s="15">
        <f>P23</f>
        <v>250</v>
      </c>
      <c r="R23" s="16">
        <f t="shared" ref="R23:R28" si="2">M23-P23</f>
        <v>0</v>
      </c>
      <c r="S23" s="16">
        <f t="shared" ref="S23:S28" si="3">N23*R23</f>
        <v>0</v>
      </c>
    </row>
    <row r="24" spans="7:20" ht="15">
      <c r="J24" s="4" t="s">
        <v>8</v>
      </c>
      <c r="K24" s="4">
        <v>25</v>
      </c>
      <c r="L24" s="4" t="s">
        <v>9</v>
      </c>
      <c r="M24" s="5">
        <v>100</v>
      </c>
      <c r="N24" s="5">
        <v>26</v>
      </c>
      <c r="O24" s="6">
        <f t="shared" si="1"/>
        <v>2600</v>
      </c>
      <c r="P24" s="15">
        <f>IF(Q23+M24&lt;$M$30,M24,$M$30-Q23)</f>
        <v>100</v>
      </c>
      <c r="Q24" s="15">
        <f>Q23+P24</f>
        <v>350</v>
      </c>
      <c r="R24" s="16">
        <f t="shared" si="2"/>
        <v>0</v>
      </c>
      <c r="S24" s="16">
        <f t="shared" si="3"/>
        <v>0</v>
      </c>
    </row>
    <row r="25" spans="7:20" ht="15">
      <c r="J25" s="4" t="s">
        <v>10</v>
      </c>
      <c r="K25" s="4">
        <v>15</v>
      </c>
      <c r="L25" s="4" t="s">
        <v>9</v>
      </c>
      <c r="M25" s="5">
        <v>400</v>
      </c>
      <c r="N25" s="5">
        <v>28</v>
      </c>
      <c r="O25" s="6">
        <f t="shared" si="1"/>
        <v>11200</v>
      </c>
      <c r="P25" s="15">
        <f>IF(Q24+M25&lt;$M$30,M25,$M$30-Q24)</f>
        <v>400</v>
      </c>
      <c r="Q25" s="15">
        <f>Q24+P25</f>
        <v>750</v>
      </c>
      <c r="R25" s="16">
        <f t="shared" si="2"/>
        <v>0</v>
      </c>
      <c r="S25" s="16">
        <f t="shared" si="3"/>
        <v>0</v>
      </c>
    </row>
    <row r="26" spans="7:20" ht="15">
      <c r="J26" s="4" t="s">
        <v>11</v>
      </c>
      <c r="K26" s="4">
        <v>15</v>
      </c>
      <c r="L26" s="4" t="s">
        <v>9</v>
      </c>
      <c r="M26" s="5">
        <v>100</v>
      </c>
      <c r="N26" s="5">
        <v>26</v>
      </c>
      <c r="O26" s="6">
        <f t="shared" si="1"/>
        <v>2600</v>
      </c>
      <c r="P26" s="15">
        <f>IF(Q25+M26&lt;$M$30,M26,$M$30-Q25)</f>
        <v>100</v>
      </c>
      <c r="Q26" s="15">
        <f>Q25+P26</f>
        <v>850</v>
      </c>
      <c r="R26" s="16">
        <f t="shared" si="2"/>
        <v>0</v>
      </c>
      <c r="S26" s="16">
        <f t="shared" si="3"/>
        <v>0</v>
      </c>
    </row>
    <row r="27" spans="7:20" ht="15">
      <c r="J27" s="4" t="s">
        <v>12</v>
      </c>
      <c r="K27" s="4">
        <v>15</v>
      </c>
      <c r="L27" s="4" t="s">
        <v>9</v>
      </c>
      <c r="M27" s="5">
        <v>300</v>
      </c>
      <c r="N27" s="5">
        <v>28</v>
      </c>
      <c r="O27" s="6">
        <f t="shared" si="1"/>
        <v>8400</v>
      </c>
      <c r="P27" s="15">
        <f>IF(Q26+M27&lt;$M$30,M27,$M$30-Q26)</f>
        <v>150</v>
      </c>
      <c r="Q27" s="15">
        <f>Q26+P27</f>
        <v>1000</v>
      </c>
      <c r="R27" s="16">
        <f t="shared" si="2"/>
        <v>150</v>
      </c>
      <c r="S27" s="16">
        <f t="shared" si="3"/>
        <v>4200</v>
      </c>
    </row>
    <row r="28" spans="7:20" ht="15">
      <c r="J28" s="4" t="s">
        <v>13</v>
      </c>
      <c r="K28" s="4">
        <v>15</v>
      </c>
      <c r="L28" s="4" t="s">
        <v>9</v>
      </c>
      <c r="M28" s="7">
        <v>200</v>
      </c>
      <c r="N28" s="7">
        <v>30</v>
      </c>
      <c r="O28" s="8">
        <f t="shared" si="1"/>
        <v>6000</v>
      </c>
      <c r="P28" s="17">
        <f>IF(Q27+M28&lt;$M$30,M28,$M$30-Q27)</f>
        <v>0</v>
      </c>
      <c r="Q28" s="17">
        <f>Q27+P28</f>
        <v>1000</v>
      </c>
      <c r="R28" s="18">
        <f t="shared" si="2"/>
        <v>200</v>
      </c>
      <c r="S28" s="18">
        <f t="shared" si="3"/>
        <v>6000</v>
      </c>
    </row>
    <row r="29" spans="7:20" ht="15">
      <c r="J29" s="49" t="s">
        <v>14</v>
      </c>
      <c r="K29" s="49"/>
      <c r="L29" s="49"/>
      <c r="M29" s="9">
        <f>SUM(M23:M28)</f>
        <v>1350</v>
      </c>
      <c r="N29" s="3"/>
      <c r="O29" s="9">
        <f>SUM(O23:O28)</f>
        <v>36550</v>
      </c>
      <c r="P29" s="15"/>
      <c r="Q29" s="15"/>
      <c r="R29" s="19">
        <f>SUM(R27:R28)</f>
        <v>350</v>
      </c>
      <c r="S29" s="19">
        <f>SUM(S27:S28)</f>
        <v>10200</v>
      </c>
    </row>
    <row r="30" spans="7:20" ht="15">
      <c r="J30" s="4" t="s">
        <v>15</v>
      </c>
      <c r="K30" s="4"/>
      <c r="L30" s="4"/>
      <c r="M30" s="6">
        <v>1000</v>
      </c>
      <c r="N30" s="5"/>
      <c r="O30" s="5"/>
    </row>
    <row r="31" spans="7:20" ht="15">
      <c r="J31" s="4" t="s">
        <v>13</v>
      </c>
      <c r="K31" s="4">
        <v>31</v>
      </c>
      <c r="L31" s="4" t="s">
        <v>83</v>
      </c>
      <c r="M31" s="6">
        <f>M29-M30</f>
        <v>350</v>
      </c>
      <c r="N31" s="5"/>
      <c r="O31" s="5"/>
    </row>
    <row r="32" spans="7:20" ht="15">
      <c r="T32" s="10" t="s">
        <v>76</v>
      </c>
    </row>
    <row r="33" spans="20:31" ht="15">
      <c r="AB33" s="50" t="str">
        <f>L31</f>
        <v>Closing Stock</v>
      </c>
      <c r="AC33" s="50"/>
    </row>
    <row r="34" spans="20:31" ht="15">
      <c r="T34" s="2" t="s">
        <v>0</v>
      </c>
      <c r="U34" s="2" t="s">
        <v>1</v>
      </c>
      <c r="V34" s="2" t="s">
        <v>2</v>
      </c>
      <c r="W34" s="3" t="s">
        <v>3</v>
      </c>
      <c r="X34" s="3" t="s">
        <v>4</v>
      </c>
      <c r="Y34" s="3" t="s">
        <v>5</v>
      </c>
      <c r="Z34" s="13" t="s">
        <v>21</v>
      </c>
      <c r="AA34" s="13" t="s">
        <v>22</v>
      </c>
      <c r="AB34" s="14" t="s">
        <v>23</v>
      </c>
      <c r="AC34" s="14" t="s">
        <v>24</v>
      </c>
    </row>
    <row r="35" spans="20:31" ht="15">
      <c r="T35" s="4" t="s">
        <v>6</v>
      </c>
      <c r="U35" s="4">
        <v>1</v>
      </c>
      <c r="V35" s="4" t="str">
        <f>L23</f>
        <v>Opening stock</v>
      </c>
      <c r="W35" s="5">
        <v>250</v>
      </c>
      <c r="X35" s="5">
        <v>23</v>
      </c>
      <c r="Y35" s="6">
        <f t="shared" ref="Y35:Y40" si="4">W35*X35</f>
        <v>5750</v>
      </c>
      <c r="Z35" s="15">
        <f>IF(AA36+W35&lt;$W$42,W35,$W$42-AA36)</f>
        <v>0</v>
      </c>
      <c r="AA35" s="15">
        <f>AA36+Z35</f>
        <v>1000</v>
      </c>
      <c r="AB35" s="16">
        <f t="shared" ref="AB35:AB40" si="5">W35-Z35</f>
        <v>250</v>
      </c>
      <c r="AC35" s="16">
        <f t="shared" ref="AC35:AC40" si="6">X35*AB35</f>
        <v>5750</v>
      </c>
    </row>
    <row r="36" spans="20:31" ht="15">
      <c r="T36" s="4" t="s">
        <v>8</v>
      </c>
      <c r="U36" s="4">
        <v>25</v>
      </c>
      <c r="V36" s="4" t="s">
        <v>9</v>
      </c>
      <c r="W36" s="5">
        <v>100</v>
      </c>
      <c r="X36" s="5">
        <v>26</v>
      </c>
      <c r="Y36" s="6">
        <f t="shared" si="4"/>
        <v>2600</v>
      </c>
      <c r="Z36" s="15">
        <f>IF(AA37+W36&lt;$W$42,W36,$W$42-AA37)</f>
        <v>0</v>
      </c>
      <c r="AA36" s="15">
        <f>AA37+Z36</f>
        <v>1000</v>
      </c>
      <c r="AB36" s="16">
        <f t="shared" si="5"/>
        <v>100</v>
      </c>
      <c r="AC36" s="16">
        <f t="shared" si="6"/>
        <v>2600</v>
      </c>
    </row>
    <row r="37" spans="20:31" ht="15">
      <c r="T37" s="4" t="s">
        <v>10</v>
      </c>
      <c r="U37" s="4">
        <v>15</v>
      </c>
      <c r="V37" s="4" t="s">
        <v>9</v>
      </c>
      <c r="W37" s="5">
        <v>400</v>
      </c>
      <c r="X37" s="5">
        <v>28</v>
      </c>
      <c r="Y37" s="6">
        <f t="shared" si="4"/>
        <v>11200</v>
      </c>
      <c r="Z37" s="15">
        <f>IF(AA38+W37&lt;$W$42,W37,$W$42-AA38)</f>
        <v>400</v>
      </c>
      <c r="AA37" s="15">
        <f>AA38+Z37</f>
        <v>1000</v>
      </c>
      <c r="AB37" s="16">
        <f t="shared" si="5"/>
        <v>0</v>
      </c>
      <c r="AC37" s="16">
        <f t="shared" si="6"/>
        <v>0</v>
      </c>
    </row>
    <row r="38" spans="20:31" ht="15">
      <c r="T38" s="4" t="s">
        <v>11</v>
      </c>
      <c r="U38" s="4">
        <v>15</v>
      </c>
      <c r="V38" s="4" t="s">
        <v>9</v>
      </c>
      <c r="W38" s="5">
        <v>100</v>
      </c>
      <c r="X38" s="5">
        <v>26</v>
      </c>
      <c r="Y38" s="6">
        <f t="shared" si="4"/>
        <v>2600</v>
      </c>
      <c r="Z38" s="15">
        <f>IF(AA39+W38&lt;$W$42,W38,$W$42-AA39)</f>
        <v>100</v>
      </c>
      <c r="AA38" s="15">
        <f>AA39+Z38</f>
        <v>600</v>
      </c>
      <c r="AB38" s="16">
        <f t="shared" si="5"/>
        <v>0</v>
      </c>
      <c r="AC38" s="16">
        <f t="shared" si="6"/>
        <v>0</v>
      </c>
    </row>
    <row r="39" spans="20:31" ht="15">
      <c r="T39" s="4" t="s">
        <v>12</v>
      </c>
      <c r="U39" s="4">
        <v>15</v>
      </c>
      <c r="V39" s="4" t="s">
        <v>9</v>
      </c>
      <c r="W39" s="5">
        <v>300</v>
      </c>
      <c r="X39" s="5">
        <v>28</v>
      </c>
      <c r="Y39" s="6">
        <f t="shared" si="4"/>
        <v>8400</v>
      </c>
      <c r="Z39" s="15">
        <f>IF(AA40+W39&lt;$W$42,W39,$W$42-AA40)</f>
        <v>300</v>
      </c>
      <c r="AA39" s="15">
        <f>AA40+Z39</f>
        <v>500</v>
      </c>
      <c r="AB39" s="16">
        <f t="shared" si="5"/>
        <v>0</v>
      </c>
      <c r="AC39" s="16">
        <f t="shared" si="6"/>
        <v>0</v>
      </c>
    </row>
    <row r="40" spans="20:31" ht="15">
      <c r="T40" s="4" t="s">
        <v>13</v>
      </c>
      <c r="U40" s="4">
        <v>15</v>
      </c>
      <c r="V40" s="4" t="s">
        <v>9</v>
      </c>
      <c r="W40" s="7">
        <v>200</v>
      </c>
      <c r="X40" s="7">
        <v>30</v>
      </c>
      <c r="Y40" s="8">
        <f t="shared" si="4"/>
        <v>6000</v>
      </c>
      <c r="Z40" s="17">
        <f>IF(W40&lt;W42,W40,W42)</f>
        <v>200</v>
      </c>
      <c r="AA40" s="17">
        <f>Z40</f>
        <v>200</v>
      </c>
      <c r="AB40" s="18">
        <f t="shared" si="5"/>
        <v>0</v>
      </c>
      <c r="AC40" s="18">
        <f t="shared" si="6"/>
        <v>0</v>
      </c>
    </row>
    <row r="41" spans="20:31" ht="15">
      <c r="T41" s="49" t="s">
        <v>14</v>
      </c>
      <c r="U41" s="49"/>
      <c r="V41" s="49"/>
      <c r="W41" s="9">
        <f>SUM(W35:W40)</f>
        <v>1350</v>
      </c>
      <c r="X41" s="3"/>
      <c r="Y41" s="9">
        <f>SUM(Y35:Y40)</f>
        <v>36550</v>
      </c>
      <c r="Z41" s="9">
        <f>SUM(Z35:Z40)</f>
        <v>1000</v>
      </c>
      <c r="AA41" s="15"/>
      <c r="AB41" s="20">
        <f>SUM(AB35:AB40)</f>
        <v>350</v>
      </c>
      <c r="AC41" s="20">
        <f>SUM(AC35:AC40)</f>
        <v>8350</v>
      </c>
    </row>
    <row r="42" spans="20:31" ht="15">
      <c r="T42" s="4" t="s">
        <v>15</v>
      </c>
      <c r="U42" s="4"/>
      <c r="V42" s="4"/>
      <c r="W42" s="6">
        <v>1000</v>
      </c>
      <c r="X42" s="5"/>
      <c r="Y42" s="5"/>
    </row>
    <row r="43" spans="20:31" ht="15">
      <c r="T43" s="4" t="s">
        <v>13</v>
      </c>
      <c r="U43" s="4">
        <v>31</v>
      </c>
      <c r="V43" s="4" t="str">
        <f>L31</f>
        <v>Closing Stock</v>
      </c>
      <c r="W43" s="6">
        <f>W41-W42</f>
        <v>350</v>
      </c>
      <c r="X43" s="5"/>
      <c r="Y43" s="5"/>
    </row>
    <row r="44" spans="20:31" ht="15">
      <c r="AD44" s="10" t="s">
        <v>25</v>
      </c>
      <c r="AE44" s="10"/>
    </row>
    <row r="45" spans="20:31" ht="15">
      <c r="AD45" s="21" t="s">
        <v>26</v>
      </c>
      <c r="AE45" s="21" t="s">
        <v>27</v>
      </c>
    </row>
    <row r="46" spans="20:31" ht="15">
      <c r="AD46" s="15" t="str">
        <f>G15</f>
        <v>Weighted Average Cost Method (AvCo)</v>
      </c>
      <c r="AE46" s="22">
        <f>I18</f>
        <v>9475.9259259259252</v>
      </c>
    </row>
    <row r="47" spans="20:31" ht="15">
      <c r="AD47" s="15" t="str">
        <f>J20</f>
        <v>First In First Out (FIFO)</v>
      </c>
      <c r="AE47" s="15">
        <f>S29</f>
        <v>10200</v>
      </c>
    </row>
    <row r="48" spans="20:31" ht="15">
      <c r="AD48" s="17" t="str">
        <f>T32</f>
        <v>Last In First Out (LIFO)</v>
      </c>
      <c r="AE48" s="17">
        <f>AC41</f>
        <v>8350</v>
      </c>
    </row>
  </sheetData>
  <mergeCells count="5">
    <mergeCell ref="A11:C11"/>
    <mergeCell ref="R21:S21"/>
    <mergeCell ref="J29:L29"/>
    <mergeCell ref="AB33:AC33"/>
    <mergeCell ref="T41:V41"/>
  </mergeCells>
  <pageMargins left="0.75" right="0.75" top="1" bottom="1" header="0.5" footer="0.5"/>
  <pageSetup paperSize="9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AI61"/>
  <sheetViews>
    <sheetView workbookViewId="0"/>
  </sheetViews>
  <sheetFormatPr baseColWidth="10" defaultColWidth="8.83203125" defaultRowHeight="15" x14ac:dyDescent="0"/>
  <cols>
    <col min="1" max="1" width="8.83203125" style="15"/>
    <col min="2" max="2" width="5.6640625" style="15" bestFit="1" customWidth="1"/>
    <col min="3" max="3" width="18.33203125" style="15" bestFit="1" customWidth="1"/>
    <col min="4" max="4" width="6.1640625" style="15" bestFit="1" customWidth="1"/>
    <col min="5" max="5" width="13.83203125" style="15" bestFit="1" customWidth="1"/>
    <col min="6" max="6" width="8.83203125" style="15"/>
    <col min="7" max="7" width="5.6640625" style="15" bestFit="1" customWidth="1"/>
    <col min="8" max="8" width="33.1640625" style="15" bestFit="1" customWidth="1"/>
    <col min="9" max="9" width="6.1640625" style="15" bestFit="1" customWidth="1"/>
    <col min="10" max="10" width="13.83203125" style="15" bestFit="1" customWidth="1"/>
    <col min="11" max="11" width="6.5" style="15" bestFit="1" customWidth="1"/>
    <col min="12" max="12" width="6.6640625" style="15" bestFit="1" customWidth="1"/>
    <col min="13" max="13" width="17.33203125" style="15" customWidth="1"/>
    <col min="14" max="16" width="8.83203125" style="15"/>
    <col min="17" max="17" width="5.6640625" style="15" bestFit="1" customWidth="1"/>
    <col min="18" max="18" width="18.33203125" style="15" bestFit="1" customWidth="1"/>
    <col min="19" max="19" width="6.1640625" style="15" bestFit="1" customWidth="1"/>
    <col min="20" max="20" width="13.83203125" style="15" bestFit="1" customWidth="1"/>
    <col min="21" max="21" width="6.1640625" style="15" bestFit="1" customWidth="1"/>
    <col min="22" max="22" width="11.1640625" style="15" bestFit="1" customWidth="1"/>
    <col min="23" max="24" width="8.5" style="15" customWidth="1"/>
    <col min="25" max="33" width="8.83203125" style="15"/>
    <col min="34" max="34" width="28.33203125" style="15" bestFit="1" customWidth="1"/>
    <col min="35" max="35" width="20.5" style="15" bestFit="1" customWidth="1"/>
    <col min="36" max="16384" width="8.83203125" style="15"/>
  </cols>
  <sheetData>
    <row r="1" spans="1:12">
      <c r="A1" s="10" t="s">
        <v>77</v>
      </c>
    </row>
    <row r="2" spans="1:12">
      <c r="A2" t="s">
        <v>81</v>
      </c>
    </row>
    <row r="3" spans="1:12">
      <c r="A3"/>
    </row>
    <row r="4" spans="1:12">
      <c r="A4" s="2" t="s">
        <v>0</v>
      </c>
      <c r="B4" s="2" t="s">
        <v>1</v>
      </c>
      <c r="C4" s="2" t="s">
        <v>31</v>
      </c>
      <c r="D4" s="3" t="s">
        <v>23</v>
      </c>
      <c r="E4" s="3" t="s">
        <v>32</v>
      </c>
    </row>
    <row r="5" spans="1:12">
      <c r="A5" s="4" t="s">
        <v>10</v>
      </c>
      <c r="B5" s="4">
        <v>1</v>
      </c>
      <c r="C5" s="4" t="s">
        <v>7</v>
      </c>
      <c r="D5" s="5">
        <v>300</v>
      </c>
      <c r="E5" s="5">
        <v>10</v>
      </c>
    </row>
    <row r="6" spans="1:12">
      <c r="A6" s="4"/>
      <c r="B6" s="4">
        <v>4</v>
      </c>
      <c r="C6" s="4" t="s">
        <v>9</v>
      </c>
      <c r="D6" s="5">
        <v>800</v>
      </c>
      <c r="E6" s="5">
        <v>11</v>
      </c>
    </row>
    <row r="7" spans="1:12">
      <c r="A7" s="4"/>
      <c r="B7" s="4">
        <v>8</v>
      </c>
      <c r="C7" s="4" t="s">
        <v>33</v>
      </c>
      <c r="D7" s="5">
        <v>400</v>
      </c>
      <c r="E7" s="5">
        <v>20</v>
      </c>
    </row>
    <row r="8" spans="1:12">
      <c r="A8" s="4"/>
      <c r="B8" s="4">
        <v>12</v>
      </c>
      <c r="C8" s="4" t="s">
        <v>9</v>
      </c>
      <c r="D8" s="6">
        <v>1000</v>
      </c>
      <c r="E8" s="5">
        <v>12</v>
      </c>
    </row>
    <row r="9" spans="1:12">
      <c r="A9" s="4"/>
      <c r="B9" s="4">
        <v>16</v>
      </c>
      <c r="C9" s="4" t="s">
        <v>33</v>
      </c>
      <c r="D9" s="5">
        <v>700</v>
      </c>
      <c r="E9" s="5">
        <v>20</v>
      </c>
    </row>
    <row r="10" spans="1:12">
      <c r="A10" s="4"/>
      <c r="B10" s="4">
        <v>20</v>
      </c>
      <c r="C10" s="4" t="s">
        <v>33</v>
      </c>
      <c r="D10" s="5">
        <v>500</v>
      </c>
      <c r="E10" s="5">
        <v>22</v>
      </c>
    </row>
    <row r="11" spans="1:12">
      <c r="A11" s="4"/>
      <c r="B11" s="4">
        <v>24</v>
      </c>
      <c r="C11" s="4" t="s">
        <v>9</v>
      </c>
      <c r="D11" s="6">
        <v>1200</v>
      </c>
      <c r="E11" s="5">
        <v>13</v>
      </c>
    </row>
    <row r="12" spans="1:12">
      <c r="A12" s="4"/>
      <c r="B12" s="4">
        <v>28</v>
      </c>
      <c r="C12" s="4" t="s">
        <v>33</v>
      </c>
      <c r="D12" s="5">
        <v>600</v>
      </c>
      <c r="E12" s="5">
        <v>22</v>
      </c>
    </row>
    <row r="13" spans="1:12">
      <c r="A13" s="4" t="s">
        <v>34</v>
      </c>
      <c r="B13" s="4">
        <v>29</v>
      </c>
      <c r="C13" s="4" t="s">
        <v>33</v>
      </c>
      <c r="D13" s="5">
        <v>400</v>
      </c>
      <c r="E13" s="5">
        <v>22</v>
      </c>
    </row>
    <row r="14" spans="1:12">
      <c r="A14" s="4"/>
      <c r="B14" s="4"/>
      <c r="C14" s="4"/>
      <c r="D14" s="5"/>
      <c r="E14" s="5"/>
      <c r="F14" s="48" t="s">
        <v>35</v>
      </c>
      <c r="G14" s="48"/>
      <c r="H14" s="48"/>
      <c r="I14" s="48"/>
      <c r="J14" s="48"/>
      <c r="K14" s="48"/>
      <c r="L14" s="48"/>
    </row>
    <row r="15" spans="1:12">
      <c r="F15" s="2" t="s">
        <v>0</v>
      </c>
      <c r="G15" s="2" t="s">
        <v>1</v>
      </c>
      <c r="H15" s="2" t="s">
        <v>31</v>
      </c>
      <c r="I15" s="3" t="s">
        <v>23</v>
      </c>
      <c r="J15" s="3" t="s">
        <v>32</v>
      </c>
      <c r="K15" s="23" t="s">
        <v>36</v>
      </c>
      <c r="L15" s="23" t="s">
        <v>37</v>
      </c>
    </row>
    <row r="16" spans="1:12">
      <c r="F16" s="4" t="s">
        <v>10</v>
      </c>
      <c r="G16" s="4">
        <v>1</v>
      </c>
      <c r="H16" s="4" t="s">
        <v>7</v>
      </c>
      <c r="I16" s="5">
        <v>300</v>
      </c>
      <c r="J16" s="5">
        <v>10</v>
      </c>
      <c r="K16" s="15">
        <f>I16*J16</f>
        <v>3000</v>
      </c>
    </row>
    <row r="17" spans="6:15">
      <c r="F17" s="4"/>
      <c r="G17" s="4">
        <v>4</v>
      </c>
      <c r="H17" s="4" t="s">
        <v>9</v>
      </c>
      <c r="I17" s="5">
        <v>800</v>
      </c>
      <c r="J17" s="5">
        <v>11</v>
      </c>
      <c r="K17" s="15">
        <f>I17*J17</f>
        <v>8800</v>
      </c>
    </row>
    <row r="18" spans="6:15">
      <c r="F18" s="4"/>
      <c r="G18" s="4">
        <v>8</v>
      </c>
      <c r="H18" s="4" t="s">
        <v>33</v>
      </c>
      <c r="I18" s="5">
        <v>400</v>
      </c>
      <c r="J18" s="5">
        <v>20</v>
      </c>
      <c r="L18" s="15">
        <f>I18*J18</f>
        <v>8000</v>
      </c>
    </row>
    <row r="19" spans="6:15">
      <c r="F19" s="4"/>
      <c r="G19" s="4">
        <v>12</v>
      </c>
      <c r="H19" s="4" t="s">
        <v>9</v>
      </c>
      <c r="I19" s="6">
        <v>1000</v>
      </c>
      <c r="J19" s="5">
        <v>12</v>
      </c>
      <c r="K19" s="15">
        <f>I19*J19</f>
        <v>12000</v>
      </c>
    </row>
    <row r="20" spans="6:15">
      <c r="F20" s="4"/>
      <c r="G20" s="4">
        <v>16</v>
      </c>
      <c r="H20" s="4" t="s">
        <v>33</v>
      </c>
      <c r="I20" s="5">
        <v>700</v>
      </c>
      <c r="J20" s="5">
        <v>20</v>
      </c>
      <c r="L20" s="15">
        <f>I20*J20</f>
        <v>14000</v>
      </c>
    </row>
    <row r="21" spans="6:15">
      <c r="F21" s="4"/>
      <c r="G21" s="4">
        <v>20</v>
      </c>
      <c r="H21" s="4" t="s">
        <v>33</v>
      </c>
      <c r="I21" s="5">
        <v>500</v>
      </c>
      <c r="J21" s="5">
        <v>22</v>
      </c>
      <c r="L21" s="15">
        <f>I21*J21</f>
        <v>11000</v>
      </c>
    </row>
    <row r="22" spans="6:15">
      <c r="F22" s="4"/>
      <c r="G22" s="4">
        <v>24</v>
      </c>
      <c r="H22" s="4" t="s">
        <v>9</v>
      </c>
      <c r="I22" s="6">
        <v>1200</v>
      </c>
      <c r="J22" s="5">
        <v>13</v>
      </c>
      <c r="K22" s="15">
        <f>I22*J22</f>
        <v>15600</v>
      </c>
    </row>
    <row r="23" spans="6:15">
      <c r="F23" s="4"/>
      <c r="G23" s="4">
        <v>28</v>
      </c>
      <c r="H23" s="4" t="s">
        <v>33</v>
      </c>
      <c r="I23" s="5">
        <v>600</v>
      </c>
      <c r="J23" s="5">
        <v>22</v>
      </c>
      <c r="L23" s="15">
        <f>I23*J23</f>
        <v>13200</v>
      </c>
    </row>
    <row r="24" spans="6:15">
      <c r="F24" s="4" t="s">
        <v>34</v>
      </c>
      <c r="G24" s="4">
        <v>29</v>
      </c>
      <c r="H24" s="4" t="s">
        <v>33</v>
      </c>
      <c r="I24" s="7">
        <v>400</v>
      </c>
      <c r="J24" s="7">
        <v>22</v>
      </c>
      <c r="K24" s="17"/>
      <c r="L24" s="17">
        <f>I24*J24</f>
        <v>8800</v>
      </c>
    </row>
    <row r="25" spans="6:15">
      <c r="H25" s="24" t="s">
        <v>15</v>
      </c>
      <c r="I25" s="25">
        <f>SUMIF(H16:H24,"Sale",I16:I24)</f>
        <v>2600</v>
      </c>
      <c r="L25" s="15">
        <f>SUMIF(H16:H24,"Sale",L16:L24)</f>
        <v>55000</v>
      </c>
    </row>
    <row r="26" spans="6:15">
      <c r="H26" s="24" t="s">
        <v>38</v>
      </c>
      <c r="I26" s="25">
        <f>SUMIF(H16:H24,"Beginning Inventory",I16:I24)+SUMIF(H16:H24,"Purchase",I16:I24)</f>
        <v>3300</v>
      </c>
      <c r="K26" s="15">
        <f>SUMIF(H16:H24,"Purchase",K16:K24)+SUMIF(H16:H24,"Beginning Inventory",K16:K24)</f>
        <v>39400</v>
      </c>
    </row>
    <row r="27" spans="6:15">
      <c r="H27" s="24" t="s">
        <v>20</v>
      </c>
      <c r="I27" s="26">
        <f>SUMIF(H16:H24,"Beginning Inventory",I16:I24)+SUMIF(H16:H24,"Purchase",I16:I24)-SUMIF(H16:H24,"Sale",I16:I24)</f>
        <v>700</v>
      </c>
      <c r="K27" s="26"/>
    </row>
    <row r="28" spans="6:15">
      <c r="K28" s="26"/>
      <c r="M28" s="10" t="s">
        <v>39</v>
      </c>
    </row>
    <row r="29" spans="6:15">
      <c r="I29" s="25"/>
      <c r="K29" s="26"/>
    </row>
    <row r="30" spans="6:15">
      <c r="M30" s="27" t="s">
        <v>17</v>
      </c>
      <c r="N30" s="27" t="s">
        <v>18</v>
      </c>
      <c r="O30" s="27" t="s">
        <v>19</v>
      </c>
    </row>
    <row r="31" spans="6:15">
      <c r="M31" s="25">
        <f>I26</f>
        <v>3300</v>
      </c>
      <c r="N31" s="15">
        <f>O31/M31</f>
        <v>11.939393939393939</v>
      </c>
      <c r="O31" s="15">
        <f>K26</f>
        <v>39400</v>
      </c>
    </row>
    <row r="33" spans="13:33">
      <c r="M33" s="15" t="s">
        <v>20</v>
      </c>
      <c r="N33" s="15" t="s">
        <v>17</v>
      </c>
      <c r="O33" s="15">
        <f>I27</f>
        <v>700</v>
      </c>
    </row>
    <row r="34" spans="13:33">
      <c r="N34" s="15" t="s">
        <v>40</v>
      </c>
      <c r="O34" s="28">
        <f>O33*N31</f>
        <v>8357.575757575758</v>
      </c>
    </row>
    <row r="36" spans="13:33">
      <c r="P36" s="10" t="s">
        <v>41</v>
      </c>
    </row>
    <row r="37" spans="13:33">
      <c r="W37" s="51" t="s">
        <v>20</v>
      </c>
      <c r="X37" s="51"/>
    </row>
    <row r="38" spans="13:33">
      <c r="P38" s="2" t="s">
        <v>0</v>
      </c>
      <c r="Q38" s="2" t="s">
        <v>1</v>
      </c>
      <c r="R38" s="2" t="s">
        <v>31</v>
      </c>
      <c r="S38" s="3" t="s">
        <v>23</v>
      </c>
      <c r="T38" s="3" t="s">
        <v>32</v>
      </c>
      <c r="U38" s="23" t="s">
        <v>37</v>
      </c>
      <c r="V38" s="23" t="s">
        <v>42</v>
      </c>
      <c r="W38" s="14" t="s">
        <v>23</v>
      </c>
      <c r="X38" s="14" t="s">
        <v>43</v>
      </c>
    </row>
    <row r="39" spans="13:33">
      <c r="P39" s="4" t="s">
        <v>10</v>
      </c>
      <c r="Q39" s="4">
        <v>1</v>
      </c>
      <c r="R39" s="4" t="s">
        <v>7</v>
      </c>
      <c r="S39" s="5">
        <v>300</v>
      </c>
      <c r="T39" s="5">
        <v>10</v>
      </c>
      <c r="U39" s="15">
        <f>IF(S39&lt;S44,S39,S44)</f>
        <v>300</v>
      </c>
      <c r="V39" s="15">
        <f>U39</f>
        <v>300</v>
      </c>
      <c r="W39" s="15">
        <f>S39-U39</f>
        <v>0</v>
      </c>
      <c r="X39" s="15">
        <f>W39*T39</f>
        <v>0</v>
      </c>
    </row>
    <row r="40" spans="13:33">
      <c r="P40" s="4"/>
      <c r="Q40" s="4">
        <v>4</v>
      </c>
      <c r="R40" s="4" t="s">
        <v>9</v>
      </c>
      <c r="S40" s="5">
        <v>800</v>
      </c>
      <c r="T40" s="5">
        <v>11</v>
      </c>
      <c r="U40" s="15">
        <f>IF(V39+S40&lt;$S$44,S40,$S$44-V39)</f>
        <v>800</v>
      </c>
      <c r="V40" s="15">
        <f>V39+U40</f>
        <v>1100</v>
      </c>
      <c r="W40" s="15">
        <f>S40-U40</f>
        <v>0</v>
      </c>
      <c r="X40" s="15">
        <f>W40*T40</f>
        <v>0</v>
      </c>
    </row>
    <row r="41" spans="13:33">
      <c r="P41" s="4"/>
      <c r="Q41" s="4">
        <v>12</v>
      </c>
      <c r="R41" s="4" t="s">
        <v>9</v>
      </c>
      <c r="S41" s="6">
        <v>1000</v>
      </c>
      <c r="T41" s="5">
        <v>12</v>
      </c>
      <c r="U41" s="15">
        <f>IF(V40+S41&lt;$S$44,S41,$S$44-V40)</f>
        <v>1000</v>
      </c>
      <c r="V41" s="15">
        <f>V40+U41</f>
        <v>2100</v>
      </c>
      <c r="W41" s="15">
        <f>S41-U41</f>
        <v>0</v>
      </c>
      <c r="X41" s="15">
        <f>W41*T41</f>
        <v>0</v>
      </c>
    </row>
    <row r="42" spans="13:33">
      <c r="P42" s="4"/>
      <c r="Q42" s="4">
        <v>24</v>
      </c>
      <c r="R42" s="4" t="s">
        <v>9</v>
      </c>
      <c r="S42" s="6">
        <v>1200</v>
      </c>
      <c r="T42" s="5">
        <v>13</v>
      </c>
      <c r="U42" s="17">
        <f>IF(V41+S42&lt;$S$44,S42,$S$44-V41)</f>
        <v>500</v>
      </c>
      <c r="V42" s="17">
        <f>V41+U42</f>
        <v>2600</v>
      </c>
      <c r="W42" s="17">
        <f>S42-U42</f>
        <v>700</v>
      </c>
      <c r="X42" s="17">
        <f>W42*T42</f>
        <v>9100</v>
      </c>
    </row>
    <row r="43" spans="13:33">
      <c r="P43" s="4"/>
      <c r="Q43" s="4"/>
      <c r="R43" s="4"/>
      <c r="S43" s="5"/>
      <c r="T43" s="5"/>
      <c r="U43" s="10">
        <f>SUM(U39:U42)</f>
        <v>2600</v>
      </c>
      <c r="V43" s="10">
        <f>SUM(V39:V42)</f>
        <v>6100</v>
      </c>
      <c r="W43" s="10">
        <f>SUM(W39:W42)</f>
        <v>700</v>
      </c>
      <c r="X43" s="10">
        <f>SUM(X39:X42)</f>
        <v>9100</v>
      </c>
    </row>
    <row r="44" spans="13:33">
      <c r="P44" s="15" t="s">
        <v>15</v>
      </c>
      <c r="S44" s="15">
        <f>I25</f>
        <v>2600</v>
      </c>
    </row>
    <row r="45" spans="13:33">
      <c r="P45" s="15" t="s">
        <v>44</v>
      </c>
      <c r="S45" s="15">
        <f>I27</f>
        <v>700</v>
      </c>
    </row>
    <row r="46" spans="13:33">
      <c r="Y46" s="10" t="s">
        <v>45</v>
      </c>
    </row>
    <row r="48" spans="13:33">
      <c r="AF48" s="51" t="s">
        <v>20</v>
      </c>
      <c r="AG48" s="51"/>
    </row>
    <row r="49" spans="25:35">
      <c r="Y49" s="2" t="s">
        <v>0</v>
      </c>
      <c r="Z49" s="2" t="s">
        <v>1</v>
      </c>
      <c r="AA49" s="2" t="s">
        <v>31</v>
      </c>
      <c r="AB49" s="3" t="s">
        <v>23</v>
      </c>
      <c r="AC49" s="3" t="s">
        <v>32</v>
      </c>
      <c r="AD49" s="23" t="s">
        <v>37</v>
      </c>
      <c r="AE49" s="23" t="s">
        <v>42</v>
      </c>
      <c r="AF49" s="14" t="s">
        <v>23</v>
      </c>
      <c r="AG49" s="14" t="s">
        <v>43</v>
      </c>
    </row>
    <row r="50" spans="25:35">
      <c r="Y50" s="4" t="s">
        <v>10</v>
      </c>
      <c r="Z50" s="4">
        <v>1</v>
      </c>
      <c r="AA50" s="4" t="s">
        <v>7</v>
      </c>
      <c r="AB50" s="5">
        <v>300</v>
      </c>
      <c r="AC50" s="5">
        <v>10</v>
      </c>
      <c r="AD50" s="15">
        <f>IF(AE51+AB50&lt;$AB$55,AB50,$AB$55-AE51)</f>
        <v>0</v>
      </c>
      <c r="AE50" s="15">
        <f>AE51+AD50</f>
        <v>2600</v>
      </c>
      <c r="AF50" s="16">
        <f>AB50-AD50</f>
        <v>300</v>
      </c>
      <c r="AG50" s="16">
        <f>AF50*AC50</f>
        <v>3000</v>
      </c>
    </row>
    <row r="51" spans="25:35">
      <c r="Y51" s="4"/>
      <c r="Z51" s="4">
        <v>4</v>
      </c>
      <c r="AA51" s="4" t="s">
        <v>9</v>
      </c>
      <c r="AB51" s="5">
        <v>800</v>
      </c>
      <c r="AC51" s="5">
        <v>11</v>
      </c>
      <c r="AD51" s="15">
        <f>IF(AE52+AB51&lt;$AB$55,AB51,$AB$55-AE52)</f>
        <v>400</v>
      </c>
      <c r="AE51" s="15">
        <f>AE52+AD51</f>
        <v>2600</v>
      </c>
      <c r="AF51" s="16">
        <f>AB51-AD51</f>
        <v>400</v>
      </c>
      <c r="AG51" s="16">
        <f>AF51*AC51</f>
        <v>4400</v>
      </c>
    </row>
    <row r="52" spans="25:35">
      <c r="Y52" s="4"/>
      <c r="Z52" s="4">
        <v>12</v>
      </c>
      <c r="AA52" s="4" t="s">
        <v>9</v>
      </c>
      <c r="AB52" s="6">
        <v>1000</v>
      </c>
      <c r="AC52" s="5">
        <v>12</v>
      </c>
      <c r="AD52" s="15">
        <f>IF(AE53+AB52&lt;$AB$55,AB52,$AB$55-AE53)</f>
        <v>1000</v>
      </c>
      <c r="AE52" s="15">
        <f>AE53+AD52</f>
        <v>2200</v>
      </c>
      <c r="AF52" s="16">
        <f>AB52-AD52</f>
        <v>0</v>
      </c>
      <c r="AG52" s="16">
        <f>AF52*AC52</f>
        <v>0</v>
      </c>
    </row>
    <row r="53" spans="25:35">
      <c r="Y53" s="4"/>
      <c r="Z53" s="4">
        <v>24</v>
      </c>
      <c r="AA53" s="4" t="s">
        <v>9</v>
      </c>
      <c r="AB53" s="6">
        <v>1200</v>
      </c>
      <c r="AC53" s="5">
        <v>13</v>
      </c>
      <c r="AD53" s="17">
        <f>IF(AB53&lt;AB55,AB53,AB55)</f>
        <v>1200</v>
      </c>
      <c r="AE53" s="17">
        <f>AD53</f>
        <v>1200</v>
      </c>
      <c r="AF53" s="18">
        <f>AB53-AD53</f>
        <v>0</v>
      </c>
      <c r="AG53" s="18">
        <f>AF53*AC53</f>
        <v>0</v>
      </c>
    </row>
    <row r="54" spans="25:35">
      <c r="Y54" s="4"/>
      <c r="Z54" s="4"/>
      <c r="AA54" s="4"/>
      <c r="AB54" s="5"/>
      <c r="AC54" s="5"/>
      <c r="AD54" s="10">
        <f>SUM(AD50:AD53)</f>
        <v>2600</v>
      </c>
      <c r="AE54" s="10">
        <f>AE50</f>
        <v>2600</v>
      </c>
      <c r="AF54" s="19">
        <f>SUM(AF50:AF53)</f>
        <v>700</v>
      </c>
      <c r="AG54" s="19">
        <f>SUM(AG50:AG53)</f>
        <v>7400</v>
      </c>
    </row>
    <row r="55" spans="25:35">
      <c r="Y55" s="15" t="s">
        <v>15</v>
      </c>
      <c r="AB55" s="25">
        <f>I25</f>
        <v>2600</v>
      </c>
    </row>
    <row r="56" spans="25:35">
      <c r="Y56" s="15" t="s">
        <v>44</v>
      </c>
      <c r="AB56" s="15">
        <f>I27</f>
        <v>700</v>
      </c>
    </row>
    <row r="57" spans="25:35">
      <c r="AH57" s="10" t="s">
        <v>25</v>
      </c>
      <c r="AI57" s="10"/>
    </row>
    <row r="58" spans="25:35">
      <c r="AH58" s="21" t="s">
        <v>26</v>
      </c>
      <c r="AI58" s="21" t="s">
        <v>27</v>
      </c>
    </row>
    <row r="59" spans="25:35">
      <c r="AH59" s="15" t="s">
        <v>28</v>
      </c>
      <c r="AI59" s="22">
        <f>O34</f>
        <v>8357.575757575758</v>
      </c>
    </row>
    <row r="60" spans="25:35">
      <c r="AH60" s="15" t="s">
        <v>29</v>
      </c>
      <c r="AI60" s="15">
        <f>X43</f>
        <v>9100</v>
      </c>
    </row>
    <row r="61" spans="25:35">
      <c r="AH61" s="17" t="s">
        <v>30</v>
      </c>
      <c r="AI61" s="17">
        <f>AG54</f>
        <v>7400</v>
      </c>
    </row>
  </sheetData>
  <mergeCells count="2">
    <mergeCell ref="W37:X37"/>
    <mergeCell ref="AF48:AG48"/>
  </mergeCells>
  <pageMargins left="0.75" right="0.75" top="1" bottom="1" header="0.5" footer="0.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BM161"/>
  <sheetViews>
    <sheetView workbookViewId="0"/>
  </sheetViews>
  <sheetFormatPr baseColWidth="10" defaultColWidth="8.83203125" defaultRowHeight="15" x14ac:dyDescent="0"/>
  <cols>
    <col min="1" max="1" width="21" style="15" bestFit="1" customWidth="1"/>
    <col min="2" max="2" width="6" style="15" bestFit="1" customWidth="1"/>
    <col min="3" max="3" width="5.5" style="15" bestFit="1" customWidth="1"/>
    <col min="4" max="4" width="5.5" style="15" customWidth="1"/>
    <col min="5" max="5" width="24.5" style="15" bestFit="1" customWidth="1"/>
    <col min="6" max="6" width="6" style="15" bestFit="1" customWidth="1"/>
    <col min="7" max="7" width="9.5" style="15" bestFit="1" customWidth="1"/>
    <col min="8" max="8" width="11" style="15" bestFit="1" customWidth="1"/>
    <col min="9" max="9" width="3.33203125" style="29" customWidth="1"/>
    <col min="10" max="10" width="16.1640625" style="15" customWidth="1"/>
    <col min="11" max="11" width="6" style="15" bestFit="1" customWidth="1"/>
    <col min="12" max="12" width="9.5" style="15" bestFit="1" customWidth="1"/>
    <col min="13" max="13" width="11" style="15" bestFit="1" customWidth="1"/>
    <col min="14" max="14" width="30.33203125" style="15" bestFit="1" customWidth="1"/>
    <col min="15" max="15" width="6" style="15" bestFit="1" customWidth="1"/>
    <col min="16" max="16" width="9.5" style="15" bestFit="1" customWidth="1"/>
    <col min="17" max="17" width="11" style="15" bestFit="1" customWidth="1"/>
    <col min="18" max="18" width="6" style="15" customWidth="1"/>
    <col min="19" max="19" width="18" style="15" bestFit="1" customWidth="1"/>
    <col min="20" max="20" width="6" style="15" bestFit="1" customWidth="1"/>
    <col min="21" max="21" width="13.83203125" style="15" bestFit="1" customWidth="1"/>
    <col min="22" max="22" width="13.83203125" style="15" customWidth="1"/>
    <col min="23" max="23" width="6.1640625" style="15" bestFit="1" customWidth="1"/>
    <col min="24" max="24" width="11.1640625" style="15" bestFit="1" customWidth="1"/>
    <col min="25" max="26" width="9.5" style="15" customWidth="1"/>
    <col min="27" max="27" width="6.5" style="15" customWidth="1"/>
    <col min="28" max="28" width="18" style="15" bestFit="1" customWidth="1"/>
    <col min="29" max="29" width="6" style="15" bestFit="1" customWidth="1"/>
    <col min="30" max="30" width="13.83203125" style="15" bestFit="1" customWidth="1"/>
    <col min="31" max="31" width="12" style="15" bestFit="1" customWidth="1"/>
    <col min="32" max="32" width="6.1640625" style="15" bestFit="1" customWidth="1"/>
    <col min="33" max="33" width="11.1640625" style="15" bestFit="1" customWidth="1"/>
    <col min="34" max="35" width="9.6640625" style="15" customWidth="1"/>
    <col min="36" max="36" width="22.6640625" style="15" customWidth="1"/>
    <col min="37" max="37" width="5.5" style="15" bestFit="1" customWidth="1"/>
    <col min="38" max="38" width="9" style="15" bestFit="1" customWidth="1"/>
    <col min="39" max="39" width="10.6640625" style="15" bestFit="1" customWidth="1"/>
    <col min="40" max="40" width="5.5" style="15" bestFit="1" customWidth="1"/>
    <col min="41" max="41" width="9" style="15" bestFit="1" customWidth="1"/>
    <col min="42" max="42" width="9.6640625" style="15" bestFit="1" customWidth="1"/>
    <col min="43" max="43" width="5.5" style="15" bestFit="1" customWidth="1"/>
    <col min="44" max="44" width="9.5" style="15" bestFit="1" customWidth="1"/>
    <col min="45" max="45" width="9.6640625" style="15" bestFit="1" customWidth="1"/>
    <col min="46" max="46" width="18.33203125" style="15" bestFit="1" customWidth="1"/>
    <col min="47" max="48" width="8.83203125" style="15"/>
    <col min="49" max="49" width="9.5" style="15" bestFit="1" customWidth="1"/>
    <col min="50" max="55" width="8.83203125" style="15"/>
    <col min="56" max="56" width="19.5" style="15" customWidth="1"/>
    <col min="57" max="16384" width="8.83203125" style="15"/>
  </cols>
  <sheetData>
    <row r="1" spans="1:65">
      <c r="A1" s="10" t="s">
        <v>78</v>
      </c>
    </row>
    <row r="2" spans="1:65">
      <c r="A2" t="s">
        <v>80</v>
      </c>
    </row>
    <row r="3" spans="1:65">
      <c r="A3"/>
    </row>
    <row r="4" spans="1:65" s="29" customFormat="1" ht="16" thickBot="1">
      <c r="A4" s="30"/>
      <c r="B4" s="31" t="s">
        <v>23</v>
      </c>
      <c r="C4" s="31" t="s">
        <v>43</v>
      </c>
      <c r="D4" s="3"/>
      <c r="E4" s="15"/>
      <c r="F4" s="15"/>
      <c r="G4" s="15"/>
      <c r="H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</row>
    <row r="5" spans="1:65" s="29" customFormat="1">
      <c r="A5" s="4" t="s">
        <v>7</v>
      </c>
      <c r="B5" s="5">
        <v>100</v>
      </c>
      <c r="C5" s="5">
        <v>1</v>
      </c>
      <c r="D5" s="5"/>
      <c r="E5" s="15"/>
      <c r="F5" s="15"/>
      <c r="G5" s="15"/>
      <c r="H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</row>
    <row r="6" spans="1:65" s="29" customFormat="1">
      <c r="A6" s="4" t="s">
        <v>46</v>
      </c>
      <c r="B6" s="5">
        <v>40</v>
      </c>
      <c r="C6" s="5">
        <v>2</v>
      </c>
      <c r="D6" s="5"/>
      <c r="E6" s="15"/>
      <c r="F6" s="15"/>
      <c r="G6" s="15"/>
      <c r="H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</row>
    <row r="7" spans="1:65" s="29" customFormat="1">
      <c r="A7" s="4" t="s">
        <v>33</v>
      </c>
      <c r="B7" s="5">
        <v>100</v>
      </c>
      <c r="C7" s="5"/>
      <c r="D7" s="5"/>
      <c r="E7" s="15"/>
      <c r="F7" s="15"/>
      <c r="G7" s="15"/>
      <c r="H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</row>
    <row r="8" spans="1:65" s="29" customFormat="1">
      <c r="A8" s="4" t="s">
        <v>47</v>
      </c>
      <c r="B8" s="5">
        <v>60</v>
      </c>
      <c r="C8" s="5">
        <v>3</v>
      </c>
      <c r="D8" s="5"/>
      <c r="E8" s="15"/>
      <c r="F8" s="15"/>
      <c r="G8" s="15"/>
      <c r="H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</row>
    <row r="9" spans="1:65" s="29" customFormat="1">
      <c r="A9" s="4" t="s">
        <v>48</v>
      </c>
      <c r="B9" s="5">
        <v>70</v>
      </c>
      <c r="C9" s="5">
        <v>4</v>
      </c>
      <c r="D9" s="5"/>
      <c r="E9" s="15"/>
      <c r="F9" s="15"/>
      <c r="G9" s="15"/>
      <c r="H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</row>
    <row r="10" spans="1:65" s="29" customFormat="1">
      <c r="A10" s="4" t="s">
        <v>49</v>
      </c>
      <c r="B10" s="5">
        <v>80</v>
      </c>
      <c r="C10" s="5">
        <v>5</v>
      </c>
      <c r="D10" s="5"/>
      <c r="E10" s="15"/>
      <c r="F10" s="15"/>
      <c r="G10" s="15"/>
      <c r="H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</row>
    <row r="11" spans="1:65" s="29" customFormat="1">
      <c r="A11" s="4" t="s">
        <v>33</v>
      </c>
      <c r="B11" s="5">
        <v>150</v>
      </c>
      <c r="C11" s="5"/>
      <c r="D11" s="5"/>
      <c r="E11" s="15"/>
      <c r="F11" s="15"/>
      <c r="G11" s="15"/>
      <c r="H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</row>
    <row r="12" spans="1:65" s="29" customFormat="1">
      <c r="A12" s="32" t="s">
        <v>50</v>
      </c>
      <c r="B12" s="7">
        <v>90</v>
      </c>
      <c r="C12" s="7">
        <v>6</v>
      </c>
      <c r="D12" s="5"/>
      <c r="E12" s="15"/>
      <c r="F12" s="15"/>
      <c r="G12" s="15"/>
      <c r="H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</row>
    <row r="13" spans="1:65" s="29" customFormat="1">
      <c r="A13" s="15" t="s">
        <v>37</v>
      </c>
      <c r="B13" s="15"/>
      <c r="C13" s="15">
        <v>2000</v>
      </c>
      <c r="D13" s="15"/>
      <c r="E13" s="15"/>
      <c r="F13" s="15"/>
      <c r="G13" s="15"/>
      <c r="H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</row>
    <row r="14" spans="1:65" s="29" customFormat="1">
      <c r="A14" s="15"/>
      <c r="B14" s="15"/>
      <c r="C14" s="15"/>
      <c r="D14" s="48" t="s">
        <v>35</v>
      </c>
      <c r="E14" s="48"/>
      <c r="F14" s="48"/>
      <c r="G14" s="48"/>
      <c r="H14" s="48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</row>
    <row r="15" spans="1:65" s="29" customFormat="1" ht="16" thickBot="1">
      <c r="A15" s="15"/>
      <c r="B15" s="15"/>
      <c r="C15" s="15"/>
      <c r="D15" s="15"/>
      <c r="E15" s="30"/>
      <c r="F15" s="31" t="s">
        <v>23</v>
      </c>
      <c r="G15" s="31" t="s">
        <v>51</v>
      </c>
      <c r="H15" s="31" t="s">
        <v>24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</row>
    <row r="16" spans="1:65" s="29" customFormat="1">
      <c r="A16" s="15"/>
      <c r="B16" s="15"/>
      <c r="C16" s="15"/>
      <c r="D16" s="15"/>
      <c r="E16" s="4" t="s">
        <v>7</v>
      </c>
      <c r="F16" s="5">
        <v>100</v>
      </c>
      <c r="G16" s="5">
        <v>1</v>
      </c>
      <c r="H16" s="15">
        <f>F16*G16</f>
        <v>100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</row>
    <row r="17" spans="1:65" s="29" customFormat="1">
      <c r="A17" s="15"/>
      <c r="B17" s="15"/>
      <c r="C17" s="15"/>
      <c r="D17" s="15">
        <v>1</v>
      </c>
      <c r="E17" s="4" t="s">
        <v>9</v>
      </c>
      <c r="F17" s="5">
        <v>40</v>
      </c>
      <c r="G17" s="5">
        <v>2</v>
      </c>
      <c r="H17" s="15">
        <f t="shared" ref="H17:H23" si="0">F17*G17</f>
        <v>80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</row>
    <row r="18" spans="1:65" s="29" customFormat="1">
      <c r="A18" s="15"/>
      <c r="B18" s="15"/>
      <c r="C18" s="15"/>
      <c r="D18" s="15"/>
      <c r="E18" s="4" t="s">
        <v>33</v>
      </c>
      <c r="F18" s="5">
        <v>100</v>
      </c>
      <c r="G18" s="5"/>
      <c r="H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</row>
    <row r="19" spans="1:65">
      <c r="D19" s="15">
        <v>2</v>
      </c>
      <c r="E19" s="4" t="s">
        <v>9</v>
      </c>
      <c r="F19" s="5">
        <v>60</v>
      </c>
      <c r="G19" s="5">
        <v>3</v>
      </c>
      <c r="H19" s="15">
        <f t="shared" si="0"/>
        <v>180</v>
      </c>
    </row>
    <row r="20" spans="1:65">
      <c r="D20" s="15">
        <v>3</v>
      </c>
      <c r="E20" s="4" t="s">
        <v>9</v>
      </c>
      <c r="F20" s="5">
        <v>70</v>
      </c>
      <c r="G20" s="5">
        <v>4</v>
      </c>
      <c r="H20" s="15">
        <f t="shared" si="0"/>
        <v>280</v>
      </c>
    </row>
    <row r="21" spans="1:65">
      <c r="D21" s="15">
        <v>4</v>
      </c>
      <c r="E21" s="4" t="s">
        <v>9</v>
      </c>
      <c r="F21" s="5">
        <v>80</v>
      </c>
      <c r="G21" s="5">
        <v>5</v>
      </c>
      <c r="H21" s="15">
        <f t="shared" si="0"/>
        <v>400</v>
      </c>
    </row>
    <row r="22" spans="1:65">
      <c r="E22" s="4" t="s">
        <v>33</v>
      </c>
      <c r="F22" s="5">
        <v>150</v>
      </c>
      <c r="G22" s="5"/>
    </row>
    <row r="23" spans="1:65">
      <c r="D23" s="15">
        <v>5</v>
      </c>
      <c r="E23" s="32" t="s">
        <v>9</v>
      </c>
      <c r="F23" s="7">
        <v>90</v>
      </c>
      <c r="G23" s="7">
        <v>6</v>
      </c>
      <c r="H23" s="17">
        <f t="shared" si="0"/>
        <v>540</v>
      </c>
    </row>
    <row r="24" spans="1:65">
      <c r="E24" s="23" t="s">
        <v>52</v>
      </c>
      <c r="F24" s="10">
        <f>SUMIF($E$16:$E$23,"Beginning Inventory",F16:F23)+SUMIF($E$16:$E$23,"Purchase",F16:F23)</f>
        <v>440</v>
      </c>
      <c r="G24" s="10"/>
      <c r="H24" s="10">
        <f>SUMIF($E$16:$E$23,"Beginning Inventory",H16:H23)+SUMIF($E$16:$E$23,"Purchase",H16:H23)</f>
        <v>1580</v>
      </c>
    </row>
    <row r="25" spans="1:65">
      <c r="E25" s="23" t="s">
        <v>16</v>
      </c>
      <c r="F25" s="10">
        <f>F24-SUMIF(E16:E23,"Sale",F16:F23)</f>
        <v>190</v>
      </c>
      <c r="G25" s="10"/>
      <c r="H25" s="10"/>
    </row>
    <row r="26" spans="1:65">
      <c r="E26" s="23"/>
      <c r="F26" s="10"/>
      <c r="G26" s="10"/>
      <c r="H26" s="10"/>
      <c r="I26" s="33" t="s">
        <v>53</v>
      </c>
    </row>
    <row r="27" spans="1:65">
      <c r="I27" s="34" t="s">
        <v>54</v>
      </c>
    </row>
    <row r="28" spans="1:65" ht="16" thickBot="1">
      <c r="K28" s="31" t="s">
        <v>23</v>
      </c>
      <c r="L28" s="31" t="s">
        <v>51</v>
      </c>
      <c r="M28" s="31" t="s">
        <v>24</v>
      </c>
    </row>
    <row r="29" spans="1:65">
      <c r="I29" s="29">
        <v>1</v>
      </c>
      <c r="J29" s="15" t="s">
        <v>9</v>
      </c>
      <c r="K29" s="15">
        <f>F17</f>
        <v>40</v>
      </c>
      <c r="L29" s="15">
        <f>G17</f>
        <v>2</v>
      </c>
      <c r="M29" s="15">
        <f>K29*L29</f>
        <v>80</v>
      </c>
    </row>
    <row r="30" spans="1:65">
      <c r="I30" s="29">
        <v>2</v>
      </c>
      <c r="J30" s="15" t="s">
        <v>9</v>
      </c>
      <c r="K30" s="15">
        <f>F19</f>
        <v>60</v>
      </c>
      <c r="L30" s="15">
        <f>G19</f>
        <v>3</v>
      </c>
      <c r="M30" s="15">
        <f>K30*L30</f>
        <v>180</v>
      </c>
    </row>
    <row r="31" spans="1:65">
      <c r="I31" s="29">
        <v>5</v>
      </c>
      <c r="J31" s="15" t="s">
        <v>9</v>
      </c>
      <c r="K31" s="15">
        <f>F23</f>
        <v>90</v>
      </c>
      <c r="L31" s="15">
        <f>G23</f>
        <v>6</v>
      </c>
      <c r="M31" s="15">
        <f>K31*L31</f>
        <v>540</v>
      </c>
    </row>
    <row r="32" spans="1:65" ht="16" thickBot="1">
      <c r="J32" s="10" t="s">
        <v>55</v>
      </c>
      <c r="K32" s="10"/>
      <c r="L32" s="10"/>
      <c r="M32" s="35">
        <f>SUM(M29:M31)</f>
        <v>800</v>
      </c>
    </row>
    <row r="33" spans="9:26" ht="16" thickTop="1">
      <c r="J33" s="10"/>
      <c r="K33" s="10"/>
      <c r="L33" s="10"/>
      <c r="M33" s="36"/>
    </row>
    <row r="34" spans="9:26">
      <c r="I34" s="10" t="s">
        <v>56</v>
      </c>
      <c r="K34" s="10">
        <f>SUMIF(A5:A12,"Sale",B5:B12)</f>
        <v>250</v>
      </c>
      <c r="L34" s="10"/>
      <c r="M34" s="36">
        <f>H24-M32</f>
        <v>780</v>
      </c>
    </row>
    <row r="36" spans="9:26">
      <c r="N36" s="10" t="s">
        <v>57</v>
      </c>
    </row>
    <row r="37" spans="9:26" ht="16" thickBot="1">
      <c r="O37" s="31" t="s">
        <v>23</v>
      </c>
      <c r="P37" s="31" t="s">
        <v>51</v>
      </c>
      <c r="Q37" s="31" t="s">
        <v>24</v>
      </c>
    </row>
    <row r="38" spans="9:26">
      <c r="N38" s="15" t="s">
        <v>58</v>
      </c>
      <c r="O38" s="15">
        <f>F24</f>
        <v>440</v>
      </c>
      <c r="P38" s="37">
        <f>Q38/O38</f>
        <v>3.5909090909090908</v>
      </c>
      <c r="Q38" s="15">
        <f>H24</f>
        <v>1580</v>
      </c>
    </row>
    <row r="40" spans="9:26">
      <c r="N40" s="10" t="s">
        <v>59</v>
      </c>
      <c r="O40" s="10">
        <f>F25</f>
        <v>190</v>
      </c>
      <c r="P40" s="38">
        <f>P38</f>
        <v>3.5909090909090908</v>
      </c>
      <c r="Q40" s="38">
        <f>O40*P40</f>
        <v>682.27272727272725</v>
      </c>
    </row>
    <row r="41" spans="9:26">
      <c r="N41" s="10"/>
      <c r="O41" s="10"/>
      <c r="P41" s="38"/>
      <c r="Q41" s="38"/>
    </row>
    <row r="42" spans="9:26">
      <c r="N42" s="10" t="s">
        <v>56</v>
      </c>
      <c r="O42" s="10">
        <f>K34</f>
        <v>250</v>
      </c>
      <c r="P42" s="38"/>
      <c r="Q42" s="38">
        <f>O42*P40</f>
        <v>897.72727272727275</v>
      </c>
    </row>
    <row r="43" spans="9:26">
      <c r="Y43" s="51" t="s">
        <v>20</v>
      </c>
      <c r="Z43" s="51"/>
    </row>
    <row r="44" spans="9:26">
      <c r="R44" s="10" t="s">
        <v>60</v>
      </c>
      <c r="S44" s="2" t="s">
        <v>31</v>
      </c>
      <c r="T44" s="3" t="s">
        <v>23</v>
      </c>
      <c r="U44" s="3" t="s">
        <v>32</v>
      </c>
      <c r="V44" s="3" t="s">
        <v>61</v>
      </c>
      <c r="W44" s="23" t="s">
        <v>37</v>
      </c>
      <c r="X44" s="23" t="s">
        <v>42</v>
      </c>
      <c r="Y44" s="14" t="s">
        <v>23</v>
      </c>
      <c r="Z44" s="14" t="s">
        <v>43</v>
      </c>
    </row>
    <row r="45" spans="9:26">
      <c r="R45" s="2"/>
      <c r="S45" s="4" t="s">
        <v>62</v>
      </c>
      <c r="T45" s="5">
        <f>B5</f>
        <v>100</v>
      </c>
      <c r="U45" s="5">
        <f>C5</f>
        <v>1</v>
      </c>
      <c r="V45" s="5">
        <f t="shared" ref="V45:V50" si="1">T45*U45</f>
        <v>100</v>
      </c>
      <c r="W45" s="24">
        <f>IF(T45&lt;T52,T45,T52)</f>
        <v>100</v>
      </c>
      <c r="X45" s="24">
        <f>W45</f>
        <v>100</v>
      </c>
      <c r="Y45" s="14">
        <f t="shared" ref="Y45:Y50" si="2">T45-W45</f>
        <v>0</v>
      </c>
      <c r="Z45" s="14">
        <f t="shared" ref="Z45:Z50" si="3">U45*Y45</f>
        <v>0</v>
      </c>
    </row>
    <row r="46" spans="9:26">
      <c r="R46" s="29">
        <v>1</v>
      </c>
      <c r="S46" s="15" t="s">
        <v>9</v>
      </c>
      <c r="T46" s="15">
        <f>B6</f>
        <v>40</v>
      </c>
      <c r="U46" s="5">
        <f>C6</f>
        <v>2</v>
      </c>
      <c r="V46" s="5">
        <f t="shared" si="1"/>
        <v>80</v>
      </c>
      <c r="W46" s="15">
        <f>IF(X45+T46&lt;$T$52,T46,$T$52-X45)</f>
        <v>40</v>
      </c>
      <c r="X46" s="15">
        <f>X45+W46</f>
        <v>140</v>
      </c>
      <c r="Y46" s="14">
        <f t="shared" si="2"/>
        <v>0</v>
      </c>
      <c r="Z46" s="14">
        <f t="shared" si="3"/>
        <v>0</v>
      </c>
    </row>
    <row r="47" spans="9:26">
      <c r="R47" s="29">
        <v>2</v>
      </c>
      <c r="S47" s="15" t="s">
        <v>9</v>
      </c>
      <c r="T47" s="15">
        <f t="shared" ref="T47:U49" si="4">B8</f>
        <v>60</v>
      </c>
      <c r="U47" s="5">
        <f t="shared" si="4"/>
        <v>3</v>
      </c>
      <c r="V47" s="5">
        <f t="shared" si="1"/>
        <v>180</v>
      </c>
      <c r="W47" s="15">
        <f>IF(X46+T47&lt;$T$52,T47,$T$52-X46)</f>
        <v>60</v>
      </c>
      <c r="X47" s="15">
        <f>X46+W47</f>
        <v>200</v>
      </c>
      <c r="Y47" s="14">
        <f t="shared" si="2"/>
        <v>0</v>
      </c>
      <c r="Z47" s="14">
        <f t="shared" si="3"/>
        <v>0</v>
      </c>
    </row>
    <row r="48" spans="9:26">
      <c r="R48" s="29">
        <v>3</v>
      </c>
      <c r="S48" s="15" t="s">
        <v>9</v>
      </c>
      <c r="T48" s="15">
        <f t="shared" si="4"/>
        <v>70</v>
      </c>
      <c r="U48" s="5">
        <f t="shared" si="4"/>
        <v>4</v>
      </c>
      <c r="V48" s="5">
        <f t="shared" si="1"/>
        <v>280</v>
      </c>
      <c r="W48" s="15">
        <f>IF(X47+T48&lt;$T$52,T48,$T$52-X47)</f>
        <v>50</v>
      </c>
      <c r="X48" s="15">
        <f>X47+W48</f>
        <v>250</v>
      </c>
      <c r="Y48" s="14">
        <f t="shared" si="2"/>
        <v>20</v>
      </c>
      <c r="Z48" s="14">
        <f t="shared" si="3"/>
        <v>80</v>
      </c>
    </row>
    <row r="49" spans="18:35">
      <c r="R49" s="29">
        <v>4</v>
      </c>
      <c r="S49" s="15" t="s">
        <v>9</v>
      </c>
      <c r="T49" s="15">
        <f t="shared" si="4"/>
        <v>80</v>
      </c>
      <c r="U49" s="5">
        <f t="shared" si="4"/>
        <v>5</v>
      </c>
      <c r="V49" s="5">
        <f t="shared" si="1"/>
        <v>400</v>
      </c>
      <c r="W49" s="15">
        <f>IF(X48+T49&lt;$T$52,T49,$T$52-X48)</f>
        <v>0</v>
      </c>
      <c r="X49" s="15">
        <f>X48+W49</f>
        <v>250</v>
      </c>
      <c r="Y49" s="14">
        <f t="shared" si="2"/>
        <v>80</v>
      </c>
      <c r="Z49" s="14">
        <f t="shared" si="3"/>
        <v>400</v>
      </c>
    </row>
    <row r="50" spans="18:35">
      <c r="R50" s="29">
        <v>5</v>
      </c>
      <c r="S50" s="15" t="s">
        <v>9</v>
      </c>
      <c r="T50" s="15">
        <f>B12</f>
        <v>90</v>
      </c>
      <c r="U50" s="5">
        <f>C12</f>
        <v>6</v>
      </c>
      <c r="V50" s="7">
        <f t="shared" si="1"/>
        <v>540</v>
      </c>
      <c r="W50" s="17">
        <f>IF(X49+T50&lt;$T$52,T50,$T$52-X49)</f>
        <v>0</v>
      </c>
      <c r="X50" s="17">
        <f>X49+W50</f>
        <v>250</v>
      </c>
      <c r="Y50" s="39">
        <f t="shared" si="2"/>
        <v>90</v>
      </c>
      <c r="Z50" s="39">
        <f t="shared" si="3"/>
        <v>540</v>
      </c>
    </row>
    <row r="51" spans="18:35">
      <c r="V51" s="10">
        <f>SUM(V45:V50)</f>
        <v>1580</v>
      </c>
      <c r="W51" s="10">
        <f>SUM(W45:W50)</f>
        <v>250</v>
      </c>
      <c r="X51" s="10">
        <f>SUM(X45:X50)</f>
        <v>1190</v>
      </c>
      <c r="Y51" s="10">
        <f>SUM(Y45:Y50)</f>
        <v>190</v>
      </c>
      <c r="Z51" s="10">
        <f>SUM(Z45:Z50)</f>
        <v>1020</v>
      </c>
    </row>
    <row r="52" spans="18:35">
      <c r="S52" s="15" t="s">
        <v>63</v>
      </c>
      <c r="T52" s="15">
        <f>SUMIF(A5:A12,"Sale",B5:B12)</f>
        <v>250</v>
      </c>
      <c r="V52" s="15">
        <f>SUMPRODUCT(W45:W50,U45:U50)</f>
        <v>560</v>
      </c>
    </row>
    <row r="53" spans="18:35">
      <c r="S53" s="15" t="s">
        <v>59</v>
      </c>
      <c r="T53" s="15">
        <f>F25</f>
        <v>190</v>
      </c>
    </row>
    <row r="54" spans="18:35">
      <c r="AH54" s="51" t="s">
        <v>20</v>
      </c>
      <c r="AI54" s="51"/>
    </row>
    <row r="55" spans="18:35">
      <c r="AA55" s="10" t="s">
        <v>64</v>
      </c>
      <c r="AB55" s="2" t="s">
        <v>31</v>
      </c>
      <c r="AC55" s="3" t="s">
        <v>23</v>
      </c>
      <c r="AD55" s="3" t="s">
        <v>32</v>
      </c>
      <c r="AE55" s="3" t="s">
        <v>61</v>
      </c>
      <c r="AF55" s="23" t="s">
        <v>37</v>
      </c>
      <c r="AG55" s="23" t="s">
        <v>42</v>
      </c>
      <c r="AH55" s="14" t="s">
        <v>23</v>
      </c>
      <c r="AI55" s="14" t="s">
        <v>43</v>
      </c>
    </row>
    <row r="56" spans="18:35">
      <c r="AA56" s="2"/>
      <c r="AB56" s="4" t="s">
        <v>62</v>
      </c>
      <c r="AC56" s="5">
        <f t="shared" ref="AC56:AD61" si="5">B5</f>
        <v>100</v>
      </c>
      <c r="AD56" s="5">
        <f t="shared" si="5"/>
        <v>1</v>
      </c>
      <c r="AE56" s="5">
        <f t="shared" ref="AE56:AE61" si="6">AC56*AD56</f>
        <v>100</v>
      </c>
      <c r="AF56" s="5">
        <f>IF(AG57+AC56&lt;$AC$63,AC56,$AC$63-AG57)</f>
        <v>0</v>
      </c>
      <c r="AG56" s="5">
        <f>AG57+AF56</f>
        <v>250</v>
      </c>
      <c r="AH56" s="14">
        <f t="shared" ref="AH56:AH61" si="7">AC56-AF56</f>
        <v>100</v>
      </c>
      <c r="AI56" s="14">
        <f t="shared" ref="AI56:AI61" si="8">AD56*AH56</f>
        <v>100</v>
      </c>
    </row>
    <row r="57" spans="18:35">
      <c r="AA57" s="29">
        <v>1</v>
      </c>
      <c r="AB57" s="15" t="s">
        <v>9</v>
      </c>
      <c r="AC57" s="5">
        <f t="shared" si="5"/>
        <v>40</v>
      </c>
      <c r="AD57" s="5">
        <f t="shared" si="5"/>
        <v>2</v>
      </c>
      <c r="AE57" s="5">
        <f t="shared" si="6"/>
        <v>80</v>
      </c>
      <c r="AF57" s="5">
        <f>IF(AG58+AC57&lt;$AC$63,AC57,$AC$63-AG58)</f>
        <v>0</v>
      </c>
      <c r="AG57" s="5">
        <f>AG58+AF57</f>
        <v>250</v>
      </c>
      <c r="AH57" s="14">
        <f t="shared" si="7"/>
        <v>40</v>
      </c>
      <c r="AI57" s="14">
        <f t="shared" si="8"/>
        <v>80</v>
      </c>
    </row>
    <row r="58" spans="18:35">
      <c r="AA58" s="29">
        <v>2</v>
      </c>
      <c r="AB58" s="15" t="s">
        <v>9</v>
      </c>
      <c r="AC58" s="5">
        <f t="shared" si="5"/>
        <v>100</v>
      </c>
      <c r="AD58" s="5">
        <f t="shared" si="5"/>
        <v>0</v>
      </c>
      <c r="AE58" s="5">
        <f t="shared" si="6"/>
        <v>0</v>
      </c>
      <c r="AF58" s="5">
        <f>IF(AG59+AC58&lt;$AC$63,AC58,$AC$63-AG59)</f>
        <v>40</v>
      </c>
      <c r="AG58" s="5">
        <f>AG59+AF58</f>
        <v>250</v>
      </c>
      <c r="AH58" s="14">
        <f t="shared" si="7"/>
        <v>60</v>
      </c>
      <c r="AI58" s="14">
        <f t="shared" si="8"/>
        <v>0</v>
      </c>
    </row>
    <row r="59" spans="18:35">
      <c r="AA59" s="29">
        <v>3</v>
      </c>
      <c r="AB59" s="15" t="s">
        <v>9</v>
      </c>
      <c r="AC59" s="5">
        <f t="shared" si="5"/>
        <v>60</v>
      </c>
      <c r="AD59" s="5">
        <f t="shared" si="5"/>
        <v>3</v>
      </c>
      <c r="AE59" s="5">
        <f t="shared" si="6"/>
        <v>180</v>
      </c>
      <c r="AF59" s="5">
        <f>IF(AG60+AC59&lt;$AC$63,AC59,$AC$63-AG60)</f>
        <v>60</v>
      </c>
      <c r="AG59" s="5">
        <f>AG60+AF59</f>
        <v>210</v>
      </c>
      <c r="AH59" s="14">
        <f t="shared" si="7"/>
        <v>0</v>
      </c>
      <c r="AI59" s="14">
        <f t="shared" si="8"/>
        <v>0</v>
      </c>
    </row>
    <row r="60" spans="18:35">
      <c r="AA60" s="29">
        <v>4</v>
      </c>
      <c r="AB60" s="15" t="s">
        <v>9</v>
      </c>
      <c r="AC60" s="5">
        <f t="shared" si="5"/>
        <v>70</v>
      </c>
      <c r="AD60" s="5">
        <f t="shared" si="5"/>
        <v>4</v>
      </c>
      <c r="AE60" s="5">
        <f t="shared" si="6"/>
        <v>280</v>
      </c>
      <c r="AF60" s="5">
        <f>IF(AG61+AC60&lt;$AC$63,AC60,$AC$63-AG61)</f>
        <v>70</v>
      </c>
      <c r="AG60" s="5">
        <f>AG61+AF60</f>
        <v>150</v>
      </c>
      <c r="AH60" s="14">
        <f t="shared" si="7"/>
        <v>0</v>
      </c>
      <c r="AI60" s="14">
        <f t="shared" si="8"/>
        <v>0</v>
      </c>
    </row>
    <row r="61" spans="18:35">
      <c r="AA61" s="29">
        <v>5</v>
      </c>
      <c r="AB61" s="15" t="s">
        <v>9</v>
      </c>
      <c r="AC61" s="5">
        <f t="shared" si="5"/>
        <v>80</v>
      </c>
      <c r="AD61" s="5">
        <f t="shared" si="5"/>
        <v>5</v>
      </c>
      <c r="AE61" s="7">
        <f t="shared" si="6"/>
        <v>400</v>
      </c>
      <c r="AF61" s="7">
        <f>IF(AC61&lt;AC63,AC61,AC63)</f>
        <v>80</v>
      </c>
      <c r="AG61" s="7">
        <f>AF61</f>
        <v>80</v>
      </c>
      <c r="AH61" s="39">
        <f t="shared" si="7"/>
        <v>0</v>
      </c>
      <c r="AI61" s="39">
        <f t="shared" si="8"/>
        <v>0</v>
      </c>
    </row>
    <row r="62" spans="18:35">
      <c r="AE62" s="10">
        <f>SUM(AE56:AE61)</f>
        <v>1040</v>
      </c>
      <c r="AF62" s="10">
        <f>SUM(AC56:AC61)</f>
        <v>450</v>
      </c>
      <c r="AG62" s="10">
        <f>AG56</f>
        <v>250</v>
      </c>
      <c r="AH62" s="14">
        <f>SUM(AF56:AF61)</f>
        <v>250</v>
      </c>
      <c r="AI62" s="14">
        <f>SUM(AG56:AG61)</f>
        <v>1190</v>
      </c>
    </row>
    <row r="63" spans="18:35">
      <c r="AB63" s="15" t="s">
        <v>63</v>
      </c>
      <c r="AC63" s="15">
        <f>SUMIF(A5:A12,"Sale",B5:B12)</f>
        <v>250</v>
      </c>
      <c r="AE63" s="15">
        <f>SUMPRODUCT(AD56:AD61,AF56:AF61)</f>
        <v>860</v>
      </c>
    </row>
    <row r="64" spans="18:35">
      <c r="AB64" s="15" t="s">
        <v>59</v>
      </c>
      <c r="AC64" s="15">
        <f>F25</f>
        <v>190</v>
      </c>
    </row>
    <row r="65" spans="36:45">
      <c r="AJ65" s="33" t="s">
        <v>84</v>
      </c>
    </row>
    <row r="67" spans="36:45">
      <c r="AJ67" s="10" t="s">
        <v>65</v>
      </c>
    </row>
    <row r="68" spans="36:45">
      <c r="AJ68" s="10"/>
      <c r="AK68" s="52" t="s">
        <v>66</v>
      </c>
      <c r="AL68" s="52"/>
      <c r="AM68" s="52"/>
      <c r="AN68" s="52" t="s">
        <v>37</v>
      </c>
      <c r="AO68" s="52"/>
      <c r="AP68" s="52"/>
      <c r="AQ68" s="52" t="s">
        <v>67</v>
      </c>
      <c r="AR68" s="52"/>
      <c r="AS68" s="52"/>
    </row>
    <row r="69" spans="36:45">
      <c r="AJ69" s="10" t="s">
        <v>2</v>
      </c>
      <c r="AK69" s="10" t="s">
        <v>17</v>
      </c>
      <c r="AL69" s="10" t="s">
        <v>18</v>
      </c>
      <c r="AM69" s="10" t="s">
        <v>19</v>
      </c>
      <c r="AN69" s="10" t="s">
        <v>17</v>
      </c>
      <c r="AO69" s="10" t="s">
        <v>18</v>
      </c>
      <c r="AP69" s="10" t="s">
        <v>19</v>
      </c>
      <c r="AQ69" s="10" t="s">
        <v>17</v>
      </c>
      <c r="AR69" s="10" t="s">
        <v>18</v>
      </c>
      <c r="AS69" s="10" t="s">
        <v>19</v>
      </c>
    </row>
    <row r="70" spans="36:45">
      <c r="AJ70" s="4" t="s">
        <v>7</v>
      </c>
      <c r="AK70" s="5">
        <v>100</v>
      </c>
      <c r="AL70" s="5">
        <v>1</v>
      </c>
      <c r="AM70" s="15">
        <f>AK70*AL70</f>
        <v>100</v>
      </c>
      <c r="AQ70" s="17">
        <f>AK70</f>
        <v>100</v>
      </c>
      <c r="AR70" s="40">
        <f>AL70</f>
        <v>1</v>
      </c>
      <c r="AS70" s="17">
        <f>AM70</f>
        <v>100</v>
      </c>
    </row>
    <row r="71" spans="36:45">
      <c r="AJ71" s="4" t="s">
        <v>46</v>
      </c>
      <c r="AK71" s="5">
        <v>40</v>
      </c>
      <c r="AL71" s="5">
        <v>2</v>
      </c>
      <c r="AM71" s="15">
        <f t="shared" ref="AM71:AM77" si="9">AK71*AL71</f>
        <v>80</v>
      </c>
      <c r="AQ71" s="41">
        <f>AQ70+AK71</f>
        <v>140</v>
      </c>
      <c r="AR71" s="42">
        <f>AS71/AQ71</f>
        <v>1.2857142857142858</v>
      </c>
      <c r="AS71" s="41">
        <f>AS70+AM71</f>
        <v>180</v>
      </c>
    </row>
    <row r="72" spans="36:45">
      <c r="AJ72" s="4" t="s">
        <v>33</v>
      </c>
      <c r="AN72" s="5">
        <v>100</v>
      </c>
      <c r="AO72" s="43">
        <f>AR71</f>
        <v>1.2857142857142858</v>
      </c>
      <c r="AP72" s="15">
        <f>AN72*AO72</f>
        <v>128.57142857142858</v>
      </c>
      <c r="AQ72" s="41">
        <f>AQ71-AN72</f>
        <v>40</v>
      </c>
      <c r="AR72" s="42">
        <f>AR71</f>
        <v>1.2857142857142858</v>
      </c>
      <c r="AS72" s="41">
        <f>AQ72*AR72</f>
        <v>51.428571428571431</v>
      </c>
    </row>
    <row r="73" spans="36:45">
      <c r="AJ73" s="4" t="s">
        <v>47</v>
      </c>
      <c r="AK73" s="5">
        <v>60</v>
      </c>
      <c r="AL73" s="5">
        <v>3</v>
      </c>
      <c r="AM73" s="15">
        <f t="shared" si="9"/>
        <v>180</v>
      </c>
      <c r="AQ73" s="41">
        <f>AQ72+AK73</f>
        <v>100</v>
      </c>
      <c r="AR73" s="42">
        <f>AS73/AQ73</f>
        <v>2.3142857142857145</v>
      </c>
      <c r="AS73" s="41">
        <f>AS72+AM73</f>
        <v>231.42857142857144</v>
      </c>
    </row>
    <row r="74" spans="36:45">
      <c r="AJ74" s="4" t="s">
        <v>48</v>
      </c>
      <c r="AK74" s="5">
        <v>70</v>
      </c>
      <c r="AL74" s="5">
        <v>4</v>
      </c>
      <c r="AM74" s="15">
        <f t="shared" si="9"/>
        <v>280</v>
      </c>
      <c r="AQ74" s="41">
        <f>AQ73+AK74</f>
        <v>170</v>
      </c>
      <c r="AR74" s="42">
        <f>AS74/AQ74</f>
        <v>3.0084033613445378</v>
      </c>
      <c r="AS74" s="41">
        <f>AS73+AM74</f>
        <v>511.42857142857144</v>
      </c>
    </row>
    <row r="75" spans="36:45">
      <c r="AJ75" s="4" t="s">
        <v>49</v>
      </c>
      <c r="AK75" s="5">
        <v>80</v>
      </c>
      <c r="AL75" s="5">
        <v>5</v>
      </c>
      <c r="AM75" s="15">
        <f t="shared" si="9"/>
        <v>400</v>
      </c>
      <c r="AQ75" s="41">
        <f>AQ74+AK75</f>
        <v>250</v>
      </c>
      <c r="AR75" s="42">
        <f>AS75/AQ75</f>
        <v>3.6457142857142859</v>
      </c>
      <c r="AS75" s="41">
        <f>AS74+AM75</f>
        <v>911.42857142857144</v>
      </c>
    </row>
    <row r="76" spans="36:45">
      <c r="AJ76" s="4" t="s">
        <v>33</v>
      </c>
      <c r="AN76" s="5">
        <v>150</v>
      </c>
      <c r="AO76" s="43">
        <f>AR75</f>
        <v>3.6457142857142859</v>
      </c>
      <c r="AP76" s="15">
        <f>AN76*AO76</f>
        <v>546.85714285714289</v>
      </c>
      <c r="AQ76" s="41">
        <f>AQ75-AN76</f>
        <v>100</v>
      </c>
      <c r="AR76" s="42">
        <f>AR75</f>
        <v>3.6457142857142859</v>
      </c>
      <c r="AS76" s="41">
        <f>AQ76*AR76</f>
        <v>364.57142857142861</v>
      </c>
    </row>
    <row r="77" spans="36:45">
      <c r="AJ77" s="32" t="s">
        <v>50</v>
      </c>
      <c r="AK77" s="7">
        <v>90</v>
      </c>
      <c r="AL77" s="7">
        <v>6</v>
      </c>
      <c r="AM77" s="17">
        <f t="shared" si="9"/>
        <v>540</v>
      </c>
      <c r="AN77" s="17"/>
      <c r="AO77" s="17"/>
      <c r="AP77" s="17"/>
      <c r="AQ77" s="17">
        <f>AQ76+AK77</f>
        <v>190</v>
      </c>
      <c r="AR77" s="40">
        <f>AS77/AQ77</f>
        <v>4.7609022556390981</v>
      </c>
      <c r="AS77" s="17">
        <f>AS76+AM77</f>
        <v>904.57142857142867</v>
      </c>
    </row>
    <row r="78" spans="36:45">
      <c r="AK78" s="15">
        <f>SUM(AK70:AK77)</f>
        <v>440</v>
      </c>
      <c r="AM78" s="15">
        <f>SUM(AM70:AM77)</f>
        <v>1580</v>
      </c>
      <c r="AN78" s="15">
        <f>SUM(AN70:AN77)</f>
        <v>250</v>
      </c>
      <c r="AP78" s="15">
        <f>SUM(AP70:AP77)</f>
        <v>675.42857142857144</v>
      </c>
    </row>
    <row r="79" spans="36:45">
      <c r="AJ79" s="10" t="s">
        <v>68</v>
      </c>
      <c r="AK79" s="10"/>
      <c r="AL79" s="27" t="s">
        <v>23</v>
      </c>
      <c r="AM79" s="27" t="s">
        <v>69</v>
      </c>
    </row>
    <row r="80" spans="36:45">
      <c r="AJ80" s="15" t="s">
        <v>70</v>
      </c>
      <c r="AL80" s="15">
        <f>AK78</f>
        <v>440</v>
      </c>
      <c r="AM80" s="15">
        <f>AM78</f>
        <v>1580</v>
      </c>
    </row>
    <row r="81" spans="36:55">
      <c r="AJ81" s="15" t="s">
        <v>59</v>
      </c>
      <c r="AL81" s="15">
        <f>AQ77</f>
        <v>190</v>
      </c>
      <c r="AM81" s="15">
        <f>AS77</f>
        <v>904.57142857142867</v>
      </c>
    </row>
    <row r="82" spans="36:55" ht="16" thickBot="1">
      <c r="AJ82" s="10" t="s">
        <v>71</v>
      </c>
      <c r="AK82" s="10"/>
      <c r="AL82" s="35">
        <f>AL80-AL81</f>
        <v>250</v>
      </c>
      <c r="AM82" s="44">
        <f>AM80-AM81</f>
        <v>675.42857142857133</v>
      </c>
    </row>
    <row r="83" spans="36:55" ht="16" thickTop="1">
      <c r="AM83" s="37"/>
    </row>
    <row r="84" spans="36:55">
      <c r="AJ84" s="15" t="str">
        <f>A13</f>
        <v>Sales</v>
      </c>
      <c r="AM84" s="37">
        <f>C13</f>
        <v>2000</v>
      </c>
    </row>
    <row r="85" spans="36:55">
      <c r="AM85" s="37"/>
    </row>
    <row r="86" spans="36:55">
      <c r="AJ86" s="10" t="s">
        <v>72</v>
      </c>
      <c r="AK86" s="10"/>
      <c r="AL86" s="10"/>
      <c r="AM86" s="38">
        <f>AM84-AM82</f>
        <v>1324.5714285714287</v>
      </c>
    </row>
    <row r="87" spans="36:55">
      <c r="AT87" s="10" t="s">
        <v>60</v>
      </c>
    </row>
    <row r="88" spans="36:55">
      <c r="AT88" s="10"/>
      <c r="AU88" s="52" t="s">
        <v>66</v>
      </c>
      <c r="AV88" s="52"/>
      <c r="AW88" s="52"/>
      <c r="AX88" s="52" t="s">
        <v>37</v>
      </c>
      <c r="AY88" s="52"/>
      <c r="AZ88" s="52"/>
      <c r="BA88" s="52" t="s">
        <v>67</v>
      </c>
      <c r="BB88" s="52"/>
      <c r="BC88" s="52"/>
    </row>
    <row r="89" spans="36:55">
      <c r="AT89" s="10" t="s">
        <v>2</v>
      </c>
      <c r="AU89" s="10" t="s">
        <v>17</v>
      </c>
      <c r="AV89" s="10" t="s">
        <v>18</v>
      </c>
      <c r="AW89" s="10" t="s">
        <v>19</v>
      </c>
      <c r="AX89" s="10" t="s">
        <v>17</v>
      </c>
      <c r="AY89" s="10" t="s">
        <v>18</v>
      </c>
      <c r="AZ89" s="10" t="s">
        <v>19</v>
      </c>
      <c r="BA89" s="10" t="s">
        <v>17</v>
      </c>
      <c r="BB89" s="10" t="s">
        <v>18</v>
      </c>
      <c r="BC89" s="10" t="s">
        <v>19</v>
      </c>
    </row>
    <row r="90" spans="36:55">
      <c r="AT90" s="4" t="s">
        <v>7</v>
      </c>
      <c r="AU90" s="5">
        <v>100</v>
      </c>
      <c r="AV90" s="5">
        <v>1</v>
      </c>
      <c r="AW90" s="15">
        <f>AU90*AV90</f>
        <v>100</v>
      </c>
      <c r="BA90" s="17">
        <f>AU90</f>
        <v>100</v>
      </c>
      <c r="BB90" s="40">
        <f>AV90</f>
        <v>1</v>
      </c>
      <c r="BC90" s="17">
        <f>AW90</f>
        <v>100</v>
      </c>
    </row>
    <row r="91" spans="36:55">
      <c r="AT91" s="4" t="s">
        <v>46</v>
      </c>
      <c r="AU91" s="5">
        <v>40</v>
      </c>
      <c r="AV91" s="5">
        <v>2</v>
      </c>
      <c r="AW91" s="15">
        <f>AU91*AV91</f>
        <v>80</v>
      </c>
      <c r="BA91" s="15">
        <f>BA90</f>
        <v>100</v>
      </c>
      <c r="BB91" s="15">
        <f>BB90</f>
        <v>1</v>
      </c>
      <c r="BC91" s="15">
        <f>BC90</f>
        <v>100</v>
      </c>
    </row>
    <row r="92" spans="36:55">
      <c r="AT92" s="4"/>
      <c r="AU92" s="5"/>
      <c r="AV92" s="5"/>
      <c r="BA92" s="17">
        <f>AU91</f>
        <v>40</v>
      </c>
      <c r="BB92" s="17">
        <f>AV91</f>
        <v>2</v>
      </c>
      <c r="BC92" s="17">
        <f>AW91</f>
        <v>80</v>
      </c>
    </row>
    <row r="93" spans="36:55">
      <c r="AT93" s="4"/>
      <c r="AU93" s="5"/>
      <c r="AV93" s="5"/>
      <c r="BA93" s="41">
        <f>BA91+BA92</f>
        <v>140</v>
      </c>
      <c r="BB93" s="41"/>
      <c r="BC93" s="41">
        <f>BC91+BC92</f>
        <v>180</v>
      </c>
    </row>
    <row r="94" spans="36:55">
      <c r="AT94" s="4" t="s">
        <v>33</v>
      </c>
      <c r="AX94" s="15">
        <f>AN72</f>
        <v>100</v>
      </c>
      <c r="AY94" s="15">
        <f>BB91</f>
        <v>1</v>
      </c>
      <c r="AZ94" s="15">
        <f>AX94*AY94</f>
        <v>100</v>
      </c>
      <c r="BA94" s="41">
        <f>BA92</f>
        <v>40</v>
      </c>
      <c r="BB94" s="41">
        <f>BB92</f>
        <v>2</v>
      </c>
      <c r="BC94" s="41">
        <f>BC92</f>
        <v>80</v>
      </c>
    </row>
    <row r="95" spans="36:55">
      <c r="AT95" s="4" t="s">
        <v>47</v>
      </c>
      <c r="AU95" s="5">
        <v>60</v>
      </c>
      <c r="AV95" s="5">
        <v>3</v>
      </c>
      <c r="AW95" s="15">
        <f>AU95*AV95</f>
        <v>180</v>
      </c>
      <c r="BA95" s="15">
        <f>BA94</f>
        <v>40</v>
      </c>
      <c r="BB95" s="15">
        <f>BB94</f>
        <v>2</v>
      </c>
      <c r="BC95" s="15">
        <f>BC94</f>
        <v>80</v>
      </c>
    </row>
    <row r="96" spans="36:55">
      <c r="AT96" s="4"/>
      <c r="AU96" s="5"/>
      <c r="AV96" s="5"/>
      <c r="BA96" s="17">
        <f>AU95</f>
        <v>60</v>
      </c>
      <c r="BB96" s="17">
        <f>AV95</f>
        <v>3</v>
      </c>
      <c r="BC96" s="17">
        <f>AW95</f>
        <v>180</v>
      </c>
    </row>
    <row r="97" spans="46:55">
      <c r="AT97" s="4"/>
      <c r="AU97" s="5"/>
      <c r="AV97" s="5"/>
      <c r="BA97" s="41">
        <f>BA95+BA96</f>
        <v>100</v>
      </c>
      <c r="BB97" s="41"/>
      <c r="BC97" s="41">
        <f>BC95+BC96</f>
        <v>260</v>
      </c>
    </row>
    <row r="98" spans="46:55">
      <c r="AT98" s="4" t="s">
        <v>48</v>
      </c>
      <c r="AU98" s="5">
        <v>70</v>
      </c>
      <c r="AV98" s="5">
        <v>4</v>
      </c>
      <c r="AW98" s="15">
        <f>AU98*AV98</f>
        <v>280</v>
      </c>
      <c r="BA98" s="15">
        <f t="shared" ref="BA98:BC99" si="10">BA95</f>
        <v>40</v>
      </c>
      <c r="BB98" s="15">
        <f t="shared" si="10"/>
        <v>2</v>
      </c>
      <c r="BC98" s="15">
        <f t="shared" si="10"/>
        <v>80</v>
      </c>
    </row>
    <row r="99" spans="46:55">
      <c r="AT99" s="4"/>
      <c r="AU99" s="5"/>
      <c r="AV99" s="5"/>
      <c r="BA99" s="15">
        <f t="shared" si="10"/>
        <v>60</v>
      </c>
      <c r="BB99" s="15">
        <f t="shared" si="10"/>
        <v>3</v>
      </c>
      <c r="BC99" s="15">
        <f t="shared" si="10"/>
        <v>180</v>
      </c>
    </row>
    <row r="100" spans="46:55">
      <c r="AT100" s="4"/>
      <c r="AU100" s="5"/>
      <c r="AV100" s="5"/>
      <c r="BA100" s="17">
        <f>AU98</f>
        <v>70</v>
      </c>
      <c r="BB100" s="17">
        <f>AV98</f>
        <v>4</v>
      </c>
      <c r="BC100" s="17">
        <f>AW98</f>
        <v>280</v>
      </c>
    </row>
    <row r="101" spans="46:55">
      <c r="AT101" s="4"/>
      <c r="AU101" s="5"/>
      <c r="AV101" s="5"/>
      <c r="BA101" s="41">
        <f>SUM(BA98:BA100)</f>
        <v>170</v>
      </c>
      <c r="BB101" s="41"/>
      <c r="BC101" s="41">
        <f>SUM(BC98:BC100)</f>
        <v>540</v>
      </c>
    </row>
    <row r="102" spans="46:55">
      <c r="AT102" s="4" t="s">
        <v>49</v>
      </c>
      <c r="AU102" s="5">
        <v>80</v>
      </c>
      <c r="AV102" s="5">
        <v>5</v>
      </c>
      <c r="AW102" s="15">
        <f>AU102*AV102</f>
        <v>400</v>
      </c>
      <c r="BA102" s="45">
        <f>BA98</f>
        <v>40</v>
      </c>
      <c r="BB102" s="45">
        <f>BB98</f>
        <v>2</v>
      </c>
      <c r="BC102" s="45">
        <f>BC98</f>
        <v>80</v>
      </c>
    </row>
    <row r="103" spans="46:55">
      <c r="AT103" s="4"/>
      <c r="AU103" s="5"/>
      <c r="AV103" s="5"/>
      <c r="BA103" s="45">
        <f t="shared" ref="BA103:BC104" si="11">BA99</f>
        <v>60</v>
      </c>
      <c r="BB103" s="45">
        <f t="shared" si="11"/>
        <v>3</v>
      </c>
      <c r="BC103" s="45">
        <f t="shared" si="11"/>
        <v>180</v>
      </c>
    </row>
    <row r="104" spans="46:55">
      <c r="AT104" s="4"/>
      <c r="AU104" s="5"/>
      <c r="AV104" s="5"/>
      <c r="BA104" s="45">
        <f t="shared" si="11"/>
        <v>70</v>
      </c>
      <c r="BB104" s="45">
        <f t="shared" si="11"/>
        <v>4</v>
      </c>
      <c r="BC104" s="45">
        <f t="shared" si="11"/>
        <v>280</v>
      </c>
    </row>
    <row r="105" spans="46:55">
      <c r="BA105" s="17">
        <f>AU102</f>
        <v>80</v>
      </c>
      <c r="BB105" s="17">
        <f>AV102</f>
        <v>5</v>
      </c>
      <c r="BC105" s="17">
        <f>AW102</f>
        <v>400</v>
      </c>
    </row>
    <row r="106" spans="46:55">
      <c r="BA106" s="41">
        <f>SUM(BA102:BA105)</f>
        <v>250</v>
      </c>
      <c r="BB106" s="41"/>
      <c r="BC106" s="41">
        <f>SUM(BC102:BC105)</f>
        <v>940</v>
      </c>
    </row>
    <row r="107" spans="46:55">
      <c r="AT107" s="4" t="s">
        <v>33</v>
      </c>
      <c r="AX107" s="15">
        <f>BA102</f>
        <v>40</v>
      </c>
      <c r="AY107" s="15">
        <f>BB102</f>
        <v>2</v>
      </c>
      <c r="AZ107" s="15">
        <f>AX107*AY107</f>
        <v>80</v>
      </c>
      <c r="BA107" s="15">
        <f>BA104-AX109</f>
        <v>20</v>
      </c>
      <c r="BB107" s="15">
        <f>BB104</f>
        <v>4</v>
      </c>
      <c r="BC107" s="15">
        <f>BA107*BB107</f>
        <v>80</v>
      </c>
    </row>
    <row r="108" spans="46:55">
      <c r="AT108" s="4"/>
      <c r="AX108" s="15">
        <f>BA103</f>
        <v>60</v>
      </c>
      <c r="AY108" s="15">
        <f>BB103</f>
        <v>3</v>
      </c>
      <c r="AZ108" s="15">
        <f>AX108*AY108</f>
        <v>180</v>
      </c>
      <c r="BA108" s="15">
        <f>BA105</f>
        <v>80</v>
      </c>
      <c r="BB108" s="15">
        <f>BB105</f>
        <v>5</v>
      </c>
      <c r="BC108" s="15">
        <f>BC105</f>
        <v>400</v>
      </c>
    </row>
    <row r="109" spans="46:55">
      <c r="AT109" s="4"/>
      <c r="AX109" s="17">
        <v>50</v>
      </c>
      <c r="AY109" s="17">
        <f>BB104</f>
        <v>4</v>
      </c>
      <c r="AZ109" s="17">
        <f>AX109*AY109</f>
        <v>200</v>
      </c>
      <c r="BA109" s="17"/>
      <c r="BB109" s="17"/>
      <c r="BC109" s="17"/>
    </row>
    <row r="110" spans="46:55">
      <c r="AT110" s="4"/>
      <c r="AX110" s="45">
        <f>SUM(AX107:AX109)</f>
        <v>150</v>
      </c>
      <c r="AY110" s="45"/>
      <c r="AZ110" s="45">
        <f>SUM(AZ107:AZ109)</f>
        <v>460</v>
      </c>
      <c r="BA110" s="41">
        <f>SUM(BA107:BA109)</f>
        <v>100</v>
      </c>
      <c r="BB110" s="41"/>
      <c r="BC110" s="41">
        <f>SUM(BC107:BC109)</f>
        <v>480</v>
      </c>
    </row>
    <row r="111" spans="46:55">
      <c r="AT111" s="4" t="s">
        <v>50</v>
      </c>
      <c r="AU111" s="5">
        <v>90</v>
      </c>
      <c r="AV111" s="5">
        <v>6</v>
      </c>
      <c r="AW111" s="45">
        <f>AU111*AV111</f>
        <v>540</v>
      </c>
      <c r="AX111" s="45"/>
      <c r="AY111" s="45"/>
      <c r="AZ111" s="45"/>
      <c r="BA111" s="45">
        <f t="shared" ref="BA111:BC112" si="12">BA107</f>
        <v>20</v>
      </c>
      <c r="BB111" s="45">
        <f t="shared" si="12"/>
        <v>4</v>
      </c>
      <c r="BC111" s="45">
        <f t="shared" si="12"/>
        <v>80</v>
      </c>
    </row>
    <row r="112" spans="46:55">
      <c r="AT112" s="4"/>
      <c r="AX112" s="45"/>
      <c r="AY112" s="45"/>
      <c r="AZ112" s="45"/>
      <c r="BA112" s="45">
        <f t="shared" si="12"/>
        <v>80</v>
      </c>
      <c r="BB112" s="45">
        <f t="shared" si="12"/>
        <v>5</v>
      </c>
      <c r="BC112" s="45">
        <f t="shared" si="12"/>
        <v>400</v>
      </c>
    </row>
    <row r="113" spans="46:65">
      <c r="BA113" s="17">
        <f>AU111</f>
        <v>90</v>
      </c>
      <c r="BB113" s="17">
        <f>AV111</f>
        <v>6</v>
      </c>
      <c r="BC113" s="17">
        <f>AW111</f>
        <v>540</v>
      </c>
    </row>
    <row r="114" spans="46:65">
      <c r="AT114" s="17"/>
      <c r="AU114" s="17">
        <f>SUM(AU90:AU113)</f>
        <v>440</v>
      </c>
      <c r="AV114" s="17"/>
      <c r="AW114" s="17">
        <f>SUM(AW90:AW113)</f>
        <v>1580</v>
      </c>
      <c r="AX114" s="17">
        <f>AX94+AX110</f>
        <v>250</v>
      </c>
      <c r="AY114" s="17"/>
      <c r="AZ114" s="17">
        <f>AZ94+AZ110</f>
        <v>560</v>
      </c>
      <c r="BA114" s="41">
        <f>SUM(BA111:BA113)</f>
        <v>190</v>
      </c>
      <c r="BB114" s="41"/>
      <c r="BC114" s="41">
        <f>SUM(BC111:BC113)</f>
        <v>1020</v>
      </c>
    </row>
    <row r="115" spans="46:65"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</row>
    <row r="116" spans="46:65">
      <c r="AT116" s="10" t="s">
        <v>68</v>
      </c>
      <c r="AU116" s="10"/>
      <c r="AV116" s="27" t="s">
        <v>23</v>
      </c>
      <c r="AW116" s="27" t="s">
        <v>69</v>
      </c>
    </row>
    <row r="117" spans="46:65">
      <c r="AT117" s="15" t="s">
        <v>70</v>
      </c>
      <c r="AV117" s="15">
        <f>AU114</f>
        <v>440</v>
      </c>
      <c r="AW117" s="15">
        <f>AW114</f>
        <v>1580</v>
      </c>
    </row>
    <row r="118" spans="46:65">
      <c r="AT118" s="15" t="s">
        <v>59</v>
      </c>
      <c r="AV118" s="15">
        <f>BA114</f>
        <v>190</v>
      </c>
      <c r="AW118" s="15">
        <f>BC114</f>
        <v>1020</v>
      </c>
    </row>
    <row r="119" spans="46:65" ht="16" thickBot="1">
      <c r="AT119" s="10" t="s">
        <v>71</v>
      </c>
      <c r="AU119" s="10"/>
      <c r="AV119" s="35">
        <f>AV117-AV118</f>
        <v>250</v>
      </c>
      <c r="AW119" s="35">
        <f>AW117-AW118</f>
        <v>560</v>
      </c>
    </row>
    <row r="120" spans="46:65" ht="16" thickTop="1">
      <c r="AW120" s="37"/>
    </row>
    <row r="121" spans="46:65">
      <c r="AT121" s="15" t="str">
        <f>A13</f>
        <v>Sales</v>
      </c>
      <c r="AW121" s="22">
        <f>C13</f>
        <v>2000</v>
      </c>
    </row>
    <row r="122" spans="46:65">
      <c r="AW122" s="22"/>
    </row>
    <row r="123" spans="46:65">
      <c r="AT123" s="10" t="s">
        <v>72</v>
      </c>
      <c r="AU123" s="10"/>
      <c r="AV123" s="10"/>
      <c r="AW123" s="46">
        <f>AW121-AW119</f>
        <v>1440</v>
      </c>
    </row>
    <row r="124" spans="46:65">
      <c r="BD124" s="10" t="s">
        <v>64</v>
      </c>
    </row>
    <row r="125" spans="46:65">
      <c r="BD125" s="10"/>
      <c r="BE125" s="52" t="s">
        <v>66</v>
      </c>
      <c r="BF125" s="52"/>
      <c r="BG125" s="52"/>
      <c r="BH125" s="52" t="s">
        <v>37</v>
      </c>
      <c r="BI125" s="52"/>
      <c r="BJ125" s="52"/>
      <c r="BK125" s="52" t="s">
        <v>67</v>
      </c>
      <c r="BL125" s="52"/>
      <c r="BM125" s="52"/>
    </row>
    <row r="126" spans="46:65">
      <c r="BD126" s="10" t="s">
        <v>2</v>
      </c>
      <c r="BE126" s="10" t="s">
        <v>17</v>
      </c>
      <c r="BF126" s="10" t="s">
        <v>18</v>
      </c>
      <c r="BG126" s="10" t="s">
        <v>19</v>
      </c>
      <c r="BH126" s="10" t="s">
        <v>17</v>
      </c>
      <c r="BI126" s="10" t="s">
        <v>18</v>
      </c>
      <c r="BJ126" s="10" t="s">
        <v>19</v>
      </c>
      <c r="BK126" s="10" t="s">
        <v>17</v>
      </c>
      <c r="BL126" s="10" t="s">
        <v>18</v>
      </c>
      <c r="BM126" s="10" t="s">
        <v>19</v>
      </c>
    </row>
    <row r="127" spans="46:65">
      <c r="BD127" s="4" t="s">
        <v>7</v>
      </c>
      <c r="BE127" s="5">
        <v>100</v>
      </c>
      <c r="BF127" s="5">
        <v>1</v>
      </c>
      <c r="BG127" s="15">
        <f>BE127*BF127</f>
        <v>100</v>
      </c>
      <c r="BK127" s="17">
        <f>BE127</f>
        <v>100</v>
      </c>
      <c r="BL127" s="40">
        <f>BF127</f>
        <v>1</v>
      </c>
      <c r="BM127" s="17">
        <f>BG127</f>
        <v>100</v>
      </c>
    </row>
    <row r="128" spans="46:65">
      <c r="BD128" s="4" t="s">
        <v>46</v>
      </c>
      <c r="BE128" s="5">
        <v>40</v>
      </c>
      <c r="BF128" s="5">
        <v>2</v>
      </c>
      <c r="BG128" s="15">
        <f>BE128*BF128</f>
        <v>80</v>
      </c>
      <c r="BK128" s="15">
        <f>BK127</f>
        <v>100</v>
      </c>
      <c r="BL128" s="15">
        <f>BL127</f>
        <v>1</v>
      </c>
      <c r="BM128" s="15">
        <f>BM127</f>
        <v>100</v>
      </c>
    </row>
    <row r="129" spans="56:65">
      <c r="BD129" s="4"/>
      <c r="BE129" s="5"/>
      <c r="BF129" s="5"/>
      <c r="BK129" s="17">
        <f>BE128</f>
        <v>40</v>
      </c>
      <c r="BL129" s="17">
        <f>BF128</f>
        <v>2</v>
      </c>
      <c r="BM129" s="17">
        <f>BG128</f>
        <v>80</v>
      </c>
    </row>
    <row r="130" spans="56:65">
      <c r="BD130" s="4"/>
      <c r="BE130" s="5"/>
      <c r="BF130" s="5"/>
      <c r="BK130" s="41">
        <f>BK128+BK129</f>
        <v>140</v>
      </c>
      <c r="BL130" s="41"/>
      <c r="BM130" s="41">
        <f>BM128+BM129</f>
        <v>180</v>
      </c>
    </row>
    <row r="131" spans="56:65">
      <c r="BD131" s="4" t="s">
        <v>33</v>
      </c>
      <c r="BH131" s="15">
        <f>BK129</f>
        <v>40</v>
      </c>
      <c r="BI131" s="15">
        <f>BL129</f>
        <v>2</v>
      </c>
      <c r="BJ131" s="15">
        <f>BH131*BI131</f>
        <v>80</v>
      </c>
    </row>
    <row r="132" spans="56:65">
      <c r="BD132" s="4"/>
      <c r="BH132" s="17">
        <f>BK128-BH131</f>
        <v>60</v>
      </c>
      <c r="BI132" s="17">
        <f>BL128</f>
        <v>1</v>
      </c>
      <c r="BJ132" s="17">
        <f>BH132*BI132</f>
        <v>60</v>
      </c>
      <c r="BK132" s="17">
        <f>BK128-BH132</f>
        <v>40</v>
      </c>
      <c r="BL132" s="17">
        <f>BL128</f>
        <v>1</v>
      </c>
      <c r="BM132" s="17">
        <f>BK132*BL132</f>
        <v>40</v>
      </c>
    </row>
    <row r="133" spans="56:65">
      <c r="BD133" s="4"/>
      <c r="BH133" s="15">
        <f>SUM(BH131:BH132)</f>
        <v>100</v>
      </c>
      <c r="BJ133" s="15">
        <f>SUM(BJ131:BJ132)</f>
        <v>140</v>
      </c>
      <c r="BK133" s="45"/>
      <c r="BL133" s="45"/>
      <c r="BM133" s="45"/>
    </row>
    <row r="134" spans="56:65">
      <c r="BD134" s="4" t="s">
        <v>47</v>
      </c>
      <c r="BE134" s="5">
        <v>60</v>
      </c>
      <c r="BF134" s="5">
        <v>3</v>
      </c>
      <c r="BG134" s="15">
        <f>BE134*BF134</f>
        <v>180</v>
      </c>
      <c r="BK134" s="15">
        <f>BK132</f>
        <v>40</v>
      </c>
      <c r="BL134" s="15">
        <f>BL132</f>
        <v>1</v>
      </c>
      <c r="BM134" s="15">
        <f>BM132</f>
        <v>40</v>
      </c>
    </row>
    <row r="135" spans="56:65">
      <c r="BD135" s="4"/>
      <c r="BE135" s="5"/>
      <c r="BF135" s="5"/>
      <c r="BK135" s="17">
        <f>BE134</f>
        <v>60</v>
      </c>
      <c r="BL135" s="17">
        <f>BF134</f>
        <v>3</v>
      </c>
      <c r="BM135" s="17">
        <f>BG134</f>
        <v>180</v>
      </c>
    </row>
    <row r="136" spans="56:65">
      <c r="BD136" s="4"/>
      <c r="BE136" s="5"/>
      <c r="BF136" s="5"/>
      <c r="BK136" s="41">
        <f>BK134+BK135</f>
        <v>100</v>
      </c>
      <c r="BL136" s="41"/>
      <c r="BM136" s="41">
        <f>BM134+BM135</f>
        <v>220</v>
      </c>
    </row>
    <row r="137" spans="56:65">
      <c r="BD137" s="4" t="s">
        <v>48</v>
      </c>
      <c r="BE137" s="5">
        <v>70</v>
      </c>
      <c r="BF137" s="5">
        <v>4</v>
      </c>
      <c r="BG137" s="15">
        <f>BE137*BF137</f>
        <v>280</v>
      </c>
      <c r="BK137" s="15">
        <f t="shared" ref="BK137:BM138" si="13">BK134</f>
        <v>40</v>
      </c>
      <c r="BL137" s="15">
        <f t="shared" si="13"/>
        <v>1</v>
      </c>
      <c r="BM137" s="15">
        <f t="shared" si="13"/>
        <v>40</v>
      </c>
    </row>
    <row r="138" spans="56:65">
      <c r="BD138" s="4"/>
      <c r="BE138" s="5"/>
      <c r="BF138" s="5"/>
      <c r="BK138" s="15">
        <f t="shared" si="13"/>
        <v>60</v>
      </c>
      <c r="BL138" s="15">
        <f t="shared" si="13"/>
        <v>3</v>
      </c>
      <c r="BM138" s="15">
        <f t="shared" si="13"/>
        <v>180</v>
      </c>
    </row>
    <row r="139" spans="56:65">
      <c r="BD139" s="4"/>
      <c r="BE139" s="5"/>
      <c r="BF139" s="5"/>
      <c r="BK139" s="17">
        <f>BE137</f>
        <v>70</v>
      </c>
      <c r="BL139" s="17">
        <f>BF137</f>
        <v>4</v>
      </c>
      <c r="BM139" s="17">
        <f>BG137</f>
        <v>280</v>
      </c>
    </row>
    <row r="140" spans="56:65">
      <c r="BD140" s="4"/>
      <c r="BE140" s="5"/>
      <c r="BF140" s="5"/>
      <c r="BK140" s="41">
        <f>SUM(BK137:BK139)</f>
        <v>170</v>
      </c>
      <c r="BL140" s="41"/>
      <c r="BM140" s="41">
        <f>SUM(BM137:BM139)</f>
        <v>500</v>
      </c>
    </row>
    <row r="141" spans="56:65">
      <c r="BD141" s="4" t="s">
        <v>49</v>
      </c>
      <c r="BE141" s="5">
        <v>80</v>
      </c>
      <c r="BF141" s="5">
        <v>5</v>
      </c>
      <c r="BG141" s="15">
        <f>BE141*BF141</f>
        <v>400</v>
      </c>
      <c r="BK141" s="45">
        <f t="shared" ref="BK141:BM143" si="14">BK137</f>
        <v>40</v>
      </c>
      <c r="BL141" s="45">
        <f t="shared" si="14"/>
        <v>1</v>
      </c>
      <c r="BM141" s="45">
        <f t="shared" si="14"/>
        <v>40</v>
      </c>
    </row>
    <row r="142" spans="56:65">
      <c r="BD142" s="4"/>
      <c r="BE142" s="5"/>
      <c r="BF142" s="5"/>
      <c r="BK142" s="45">
        <f t="shared" si="14"/>
        <v>60</v>
      </c>
      <c r="BL142" s="45">
        <f t="shared" si="14"/>
        <v>3</v>
      </c>
      <c r="BM142" s="45">
        <f t="shared" si="14"/>
        <v>180</v>
      </c>
    </row>
    <row r="143" spans="56:65">
      <c r="BD143" s="4"/>
      <c r="BE143" s="5"/>
      <c r="BF143" s="5"/>
      <c r="BK143" s="45">
        <f t="shared" si="14"/>
        <v>70</v>
      </c>
      <c r="BL143" s="45">
        <f t="shared" si="14"/>
        <v>4</v>
      </c>
      <c r="BM143" s="45">
        <f t="shared" si="14"/>
        <v>280</v>
      </c>
    </row>
    <row r="144" spans="56:65">
      <c r="BK144" s="17">
        <f>BE141</f>
        <v>80</v>
      </c>
      <c r="BL144" s="17">
        <f>BF141</f>
        <v>5</v>
      </c>
      <c r="BM144" s="17">
        <f>BG141</f>
        <v>400</v>
      </c>
    </row>
    <row r="145" spans="56:65">
      <c r="BK145" s="41">
        <f>SUM(BK141:BK144)</f>
        <v>250</v>
      </c>
      <c r="BL145" s="41"/>
      <c r="BM145" s="41">
        <f>SUM(BM141:BM144)</f>
        <v>900</v>
      </c>
    </row>
    <row r="146" spans="56:65">
      <c r="BD146" s="4" t="s">
        <v>33</v>
      </c>
      <c r="BH146" s="15">
        <f>BK144</f>
        <v>80</v>
      </c>
      <c r="BI146" s="15">
        <f>BL144</f>
        <v>5</v>
      </c>
      <c r="BJ146" s="15">
        <f>BH146*BI146</f>
        <v>400</v>
      </c>
      <c r="BK146" s="15">
        <f t="shared" ref="BK146:BM147" si="15">BK141</f>
        <v>40</v>
      </c>
      <c r="BL146" s="15">
        <f t="shared" si="15"/>
        <v>1</v>
      </c>
      <c r="BM146" s="15">
        <f t="shared" si="15"/>
        <v>40</v>
      </c>
    </row>
    <row r="147" spans="56:65">
      <c r="BD147" s="4"/>
      <c r="BH147" s="17">
        <f>BK143</f>
        <v>70</v>
      </c>
      <c r="BI147" s="17">
        <f>BL143</f>
        <v>4</v>
      </c>
      <c r="BJ147" s="17">
        <f>BH147*BI147</f>
        <v>280</v>
      </c>
      <c r="BK147" s="17">
        <f t="shared" si="15"/>
        <v>60</v>
      </c>
      <c r="BL147" s="17">
        <f t="shared" si="15"/>
        <v>3</v>
      </c>
      <c r="BM147" s="17">
        <f t="shared" si="15"/>
        <v>180</v>
      </c>
    </row>
    <row r="148" spans="56:65">
      <c r="BD148" s="4"/>
      <c r="BH148" s="17">
        <f>SUM(BH146:BH147)</f>
        <v>150</v>
      </c>
      <c r="BI148" s="17"/>
      <c r="BJ148" s="17">
        <f>SUM(BJ146:BJ147)</f>
        <v>680</v>
      </c>
      <c r="BK148" s="41">
        <f>SUM(BK146:BK147)</f>
        <v>100</v>
      </c>
      <c r="BL148" s="41"/>
      <c r="BM148" s="41">
        <f>SUM(BM146:BM147)</f>
        <v>220</v>
      </c>
    </row>
    <row r="149" spans="56:65">
      <c r="BD149" s="4" t="s">
        <v>50</v>
      </c>
      <c r="BE149" s="5">
        <v>90</v>
      </c>
      <c r="BF149" s="5">
        <v>6</v>
      </c>
      <c r="BG149" s="45">
        <f>BE149*BF149</f>
        <v>540</v>
      </c>
      <c r="BH149" s="45"/>
      <c r="BI149" s="45"/>
      <c r="BJ149" s="45"/>
      <c r="BK149" s="45">
        <f t="shared" ref="BK149:BM150" si="16">BK146</f>
        <v>40</v>
      </c>
      <c r="BL149" s="45">
        <f t="shared" si="16"/>
        <v>1</v>
      </c>
      <c r="BM149" s="45">
        <f t="shared" si="16"/>
        <v>40</v>
      </c>
    </row>
    <row r="150" spans="56:65">
      <c r="BD150" s="4"/>
      <c r="BH150" s="45"/>
      <c r="BI150" s="45"/>
      <c r="BJ150" s="45"/>
      <c r="BK150" s="45">
        <f t="shared" si="16"/>
        <v>60</v>
      </c>
      <c r="BL150" s="45">
        <f t="shared" si="16"/>
        <v>3</v>
      </c>
      <c r="BM150" s="45">
        <f t="shared" si="16"/>
        <v>180</v>
      </c>
    </row>
    <row r="151" spans="56:65">
      <c r="BK151" s="17">
        <f>BE149</f>
        <v>90</v>
      </c>
      <c r="BL151" s="17">
        <f>BF149</f>
        <v>6</v>
      </c>
      <c r="BM151" s="17">
        <f>BG149</f>
        <v>540</v>
      </c>
    </row>
    <row r="152" spans="56:65">
      <c r="BD152" s="17"/>
      <c r="BE152" s="17">
        <f>SUM(BE127:BE151)</f>
        <v>440</v>
      </c>
      <c r="BF152" s="17"/>
      <c r="BG152" s="17">
        <f>SUM(BG127:BG151)</f>
        <v>1580</v>
      </c>
      <c r="BH152" s="17">
        <f>BH133+BH148</f>
        <v>250</v>
      </c>
      <c r="BI152" s="17"/>
      <c r="BJ152" s="17">
        <f>BJ133+BJ148</f>
        <v>820</v>
      </c>
      <c r="BK152" s="41">
        <f>SUM(BK149:BK151)</f>
        <v>190</v>
      </c>
      <c r="BL152" s="41"/>
      <c r="BM152" s="41">
        <f>SUM(BM149:BM151)</f>
        <v>760</v>
      </c>
    </row>
    <row r="153" spans="56:65"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</row>
    <row r="154" spans="56:65">
      <c r="BD154" s="10" t="s">
        <v>68</v>
      </c>
      <c r="BE154" s="10"/>
      <c r="BF154" s="27" t="s">
        <v>23</v>
      </c>
      <c r="BG154" s="27" t="s">
        <v>69</v>
      </c>
    </row>
    <row r="155" spans="56:65">
      <c r="BD155" s="15" t="s">
        <v>70</v>
      </c>
      <c r="BF155" s="15">
        <f>BE152</f>
        <v>440</v>
      </c>
      <c r="BG155" s="15">
        <f>BG152</f>
        <v>1580</v>
      </c>
    </row>
    <row r="156" spans="56:65">
      <c r="BD156" s="15" t="s">
        <v>59</v>
      </c>
      <c r="BF156" s="15">
        <f>BK152</f>
        <v>190</v>
      </c>
      <c r="BG156" s="15">
        <f>BM152</f>
        <v>760</v>
      </c>
    </row>
    <row r="157" spans="56:65" ht="16" thickBot="1">
      <c r="BD157" s="10" t="s">
        <v>71</v>
      </c>
      <c r="BE157" s="10"/>
      <c r="BF157" s="35">
        <f>BF155-BF156</f>
        <v>250</v>
      </c>
      <c r="BG157" s="35">
        <f>BG155-BG156</f>
        <v>820</v>
      </c>
    </row>
    <row r="158" spans="56:65" ht="16" thickTop="1"/>
    <row r="159" spans="56:65">
      <c r="BD159" s="15" t="str">
        <f>A13</f>
        <v>Sales</v>
      </c>
      <c r="BG159" s="15">
        <f>C13</f>
        <v>2000</v>
      </c>
    </row>
    <row r="161" spans="56:59">
      <c r="BD161" s="10" t="s">
        <v>72</v>
      </c>
      <c r="BE161" s="10"/>
      <c r="BF161" s="10"/>
      <c r="BG161" s="10">
        <f>BG159-BG157</f>
        <v>1180</v>
      </c>
    </row>
  </sheetData>
  <mergeCells count="11">
    <mergeCell ref="AU88:AW88"/>
    <mergeCell ref="Y43:Z43"/>
    <mergeCell ref="AH54:AI54"/>
    <mergeCell ref="AK68:AM68"/>
    <mergeCell ref="AN68:AP68"/>
    <mergeCell ref="AQ68:AS68"/>
    <mergeCell ref="AX88:AZ88"/>
    <mergeCell ref="BA88:BC88"/>
    <mergeCell ref="BE125:BG125"/>
    <mergeCell ref="BH125:BJ125"/>
    <mergeCell ref="BK125:BM125"/>
  </mergeCells>
  <pageMargins left="0.75" right="0.75" top="1" bottom="1" header="0.5" footer="0.5"/>
  <pageSetup paperSize="9" scale="6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Gray &amp; Needles QE7-3</vt:lpstr>
      <vt:lpstr>Gray &amp; Needles QE7-4</vt:lpstr>
      <vt:lpstr>Gray &amp; Needles QE7-5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2009-10-30T11:45:34Z</dcterms:created>
  <dcterms:modified xsi:type="dcterms:W3CDTF">2012-07-25T13:35:36Z</dcterms:modified>
</cp:coreProperties>
</file>